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ФХД (стр.2)" sheetId="2" r:id="rId1"/>
    <sheet name="ФХД (стр.3-4)" sheetId="3" r:id="rId2"/>
    <sheet name="ФХД (стр.5)" sheetId="4" r:id="rId3"/>
    <sheet name="ФХД (стр.6)" sheetId="5" r:id="rId4"/>
  </sheets>
  <definedNames>
    <definedName name="IS_DOCUMENT" localSheetId="0">'ФХД (стр.2)'!$A$24</definedName>
    <definedName name="IS_DOCUMENT" localSheetId="1">'ФХД (стр.3-4)'!$A$43</definedName>
    <definedName name="IS_DOCUMENT" localSheetId="2">'ФХД (стр.5)'!$A$11</definedName>
    <definedName name="IS_DOCUMENT" localSheetId="3">'ФХД (стр.6)'!$A$23</definedName>
    <definedName name="LAST_CELL" localSheetId="0">'ФХД (стр.2)'!$C$23</definedName>
    <definedName name="LAST_CELL" localSheetId="1">'ФХД (стр.3-4)'!$P$36</definedName>
    <definedName name="LAST_CELL" localSheetId="2">'ФХД (стр.5)'!$J$10</definedName>
    <definedName name="LAST_CELL" localSheetId="3">'ФХД (стр.6)'!$C$22</definedName>
  </definedNames>
  <calcPr calcId="145621"/>
</workbook>
</file>

<file path=xl/calcChain.xml><?xml version="1.0" encoding="utf-8"?>
<calcChain xmlns="http://schemas.openxmlformats.org/spreadsheetml/2006/main">
  <c r="E27" i="3" l="1"/>
  <c r="D28" i="3"/>
  <c r="P59" i="3" l="1"/>
  <c r="P60" i="3"/>
  <c r="G45" i="3" l="1"/>
  <c r="D48" i="3"/>
  <c r="R38" i="3" l="1"/>
  <c r="N38" i="3"/>
  <c r="R45" i="3"/>
  <c r="R26" i="3" s="1"/>
  <c r="N45" i="3"/>
  <c r="N26" i="3" s="1"/>
  <c r="P42" i="3"/>
  <c r="P41" i="3"/>
  <c r="P40" i="3"/>
  <c r="S38" i="3"/>
  <c r="P63" i="3"/>
  <c r="P47" i="3"/>
  <c r="P54" i="3"/>
  <c r="P51" i="3"/>
  <c r="O38" i="3"/>
  <c r="L63" i="3"/>
  <c r="L59" i="3"/>
  <c r="L54" i="3"/>
  <c r="L51" i="3"/>
  <c r="L47" i="3"/>
  <c r="L42" i="3"/>
  <c r="L40" i="3"/>
  <c r="L41" i="3"/>
  <c r="L60" i="3"/>
  <c r="G10" i="3"/>
  <c r="D23" i="3"/>
  <c r="J38" i="3"/>
  <c r="E38" i="3"/>
  <c r="G38" i="3"/>
  <c r="H38" i="3"/>
  <c r="I38" i="3"/>
  <c r="D42" i="3"/>
  <c r="P18" i="3"/>
  <c r="L18" i="3"/>
  <c r="P22" i="3"/>
  <c r="L22" i="3"/>
  <c r="R10" i="3"/>
  <c r="N10" i="3"/>
  <c r="H10" i="3"/>
  <c r="I10" i="3"/>
  <c r="J10" i="3"/>
  <c r="D15" i="3"/>
  <c r="F10" i="3"/>
  <c r="D13" i="3"/>
  <c r="D38" i="3" l="1"/>
  <c r="F35" i="3"/>
  <c r="G35" i="3"/>
  <c r="H35" i="3"/>
  <c r="I35" i="3"/>
  <c r="J35" i="3"/>
  <c r="K35" i="3"/>
  <c r="M35" i="3"/>
  <c r="O35" i="3"/>
  <c r="Q35" i="3"/>
  <c r="S35" i="3"/>
  <c r="E35" i="3"/>
  <c r="F27" i="3"/>
  <c r="G27" i="3"/>
  <c r="H27" i="3"/>
  <c r="I27" i="3"/>
  <c r="J27" i="3"/>
  <c r="K27" i="3"/>
  <c r="M27" i="3"/>
  <c r="O27" i="3"/>
  <c r="Q27" i="3"/>
  <c r="S27" i="3"/>
  <c r="D27" i="3" l="1"/>
  <c r="M45" i="3"/>
  <c r="O45" i="3"/>
  <c r="O26" i="3" s="1"/>
  <c r="Q45" i="3"/>
  <c r="S45" i="3"/>
  <c r="M38" i="3"/>
  <c r="Q38" i="3"/>
  <c r="M10" i="3"/>
  <c r="O10" i="3"/>
  <c r="Q10" i="3"/>
  <c r="S10" i="3"/>
  <c r="P11" i="3"/>
  <c r="P12" i="3"/>
  <c r="P13" i="3"/>
  <c r="P14" i="3"/>
  <c r="P15" i="3"/>
  <c r="P16" i="3"/>
  <c r="P17" i="3"/>
  <c r="P19" i="3"/>
  <c r="P20" i="3"/>
  <c r="P21" i="3"/>
  <c r="P24" i="3"/>
  <c r="P25" i="3"/>
  <c r="P28" i="3"/>
  <c r="P29" i="3"/>
  <c r="P30" i="3"/>
  <c r="P31" i="3"/>
  <c r="P32" i="3"/>
  <c r="P33" i="3"/>
  <c r="P36" i="3"/>
  <c r="P37" i="3"/>
  <c r="P39" i="3"/>
  <c r="P38" i="3" s="1"/>
  <c r="P43" i="3"/>
  <c r="P44" i="3"/>
  <c r="P46" i="3"/>
  <c r="P49" i="3"/>
  <c r="P50" i="3"/>
  <c r="P52" i="3"/>
  <c r="P53" i="3"/>
  <c r="P55" i="3"/>
  <c r="P56" i="3"/>
  <c r="P57" i="3"/>
  <c r="P58" i="3"/>
  <c r="P61" i="3"/>
  <c r="P62" i="3"/>
  <c r="P64" i="3"/>
  <c r="P65" i="3"/>
  <c r="P66" i="3"/>
  <c r="P67" i="3"/>
  <c r="P68" i="3"/>
  <c r="P69" i="3"/>
  <c r="P70" i="3"/>
  <c r="P71" i="3"/>
  <c r="P72" i="3"/>
  <c r="P73" i="3"/>
  <c r="L11" i="3"/>
  <c r="L12" i="3"/>
  <c r="L13" i="3"/>
  <c r="L14" i="3"/>
  <c r="L15" i="3"/>
  <c r="L16" i="3"/>
  <c r="L17" i="3"/>
  <c r="L19" i="3"/>
  <c r="L20" i="3"/>
  <c r="L21" i="3"/>
  <c r="L24" i="3"/>
  <c r="L25" i="3"/>
  <c r="L28" i="3"/>
  <c r="L29" i="3"/>
  <c r="L30" i="3"/>
  <c r="L31" i="3"/>
  <c r="L32" i="3"/>
  <c r="L33" i="3"/>
  <c r="L36" i="3"/>
  <c r="L37" i="3"/>
  <c r="L39" i="3"/>
  <c r="L38" i="3" s="1"/>
  <c r="L43" i="3"/>
  <c r="L44" i="3"/>
  <c r="L46" i="3"/>
  <c r="L49" i="3"/>
  <c r="L50" i="3"/>
  <c r="L52" i="3"/>
  <c r="L53" i="3"/>
  <c r="L55" i="3"/>
  <c r="L56" i="3"/>
  <c r="L57" i="3"/>
  <c r="L58" i="3"/>
  <c r="L61" i="3"/>
  <c r="L62" i="3"/>
  <c r="L64" i="3"/>
  <c r="L65" i="3"/>
  <c r="L66" i="3"/>
  <c r="L67" i="3"/>
  <c r="L68" i="3"/>
  <c r="L69" i="3"/>
  <c r="L70" i="3"/>
  <c r="L71" i="3"/>
  <c r="L72" i="3"/>
  <c r="L73" i="3"/>
  <c r="F45" i="3"/>
  <c r="H45" i="3"/>
  <c r="I45" i="3"/>
  <c r="I26" i="3" s="1"/>
  <c r="J45" i="3"/>
  <c r="K45" i="3"/>
  <c r="E45" i="3"/>
  <c r="D56" i="3"/>
  <c r="D63" i="3"/>
  <c r="D61" i="3"/>
  <c r="D58" i="3"/>
  <c r="D73" i="3"/>
  <c r="K38" i="3"/>
  <c r="K26" i="3" s="1"/>
  <c r="D60" i="3"/>
  <c r="D66" i="3"/>
  <c r="D65" i="3"/>
  <c r="D64" i="3"/>
  <c r="D62" i="3"/>
  <c r="D59" i="3"/>
  <c r="D57" i="3"/>
  <c r="M26" i="3" l="1"/>
  <c r="S26" i="3"/>
  <c r="Q26" i="3"/>
  <c r="Q74" i="3" s="1"/>
  <c r="P74" i="3" s="1"/>
  <c r="L10" i="3"/>
  <c r="G26" i="3"/>
  <c r="H26" i="3"/>
  <c r="P35" i="3"/>
  <c r="L35" i="3"/>
  <c r="L27" i="3"/>
  <c r="P45" i="3"/>
  <c r="P10" i="3"/>
  <c r="L45" i="3"/>
  <c r="P27" i="3"/>
  <c r="S74" i="3"/>
  <c r="M74" i="3"/>
  <c r="L74" i="3" s="1"/>
  <c r="O74" i="3"/>
  <c r="J26" i="3"/>
  <c r="E26" i="3"/>
  <c r="L26" i="3" l="1"/>
  <c r="P26" i="3"/>
  <c r="D55" i="3"/>
  <c r="D54" i="3"/>
  <c r="D51" i="3"/>
  <c r="D50" i="3"/>
  <c r="D49" i="3"/>
  <c r="D47" i="3"/>
  <c r="D31" i="3"/>
  <c r="D46" i="3" l="1"/>
  <c r="D30" i="3"/>
  <c r="G74" i="3"/>
  <c r="H74" i="3"/>
  <c r="I74" i="3"/>
  <c r="J74" i="3"/>
  <c r="K10" i="3"/>
  <c r="K74" i="3" s="1"/>
  <c r="E10" i="3"/>
  <c r="E74" i="3" s="1"/>
  <c r="D19" i="3"/>
  <c r="D18" i="3"/>
  <c r="D17" i="3"/>
  <c r="D16" i="3"/>
  <c r="D14" i="3"/>
  <c r="D20" i="3"/>
  <c r="D21" i="3"/>
  <c r="D12" i="3"/>
  <c r="D74" i="3" l="1"/>
  <c r="D10" i="3"/>
  <c r="D45" i="3"/>
  <c r="D71" i="3" l="1"/>
  <c r="D68" i="3"/>
  <c r="D39" i="3"/>
  <c r="D40" i="3"/>
  <c r="D37" i="3"/>
  <c r="D29" i="3"/>
  <c r="D32" i="3"/>
  <c r="D33" i="3"/>
  <c r="D35" i="3"/>
  <c r="D36" i="3"/>
  <c r="F41" i="3"/>
  <c r="D43" i="3"/>
  <c r="D44" i="3"/>
  <c r="D52" i="3"/>
  <c r="D53" i="3"/>
  <c r="D67" i="3"/>
  <c r="F69" i="3"/>
  <c r="D70" i="3"/>
  <c r="F38" i="3" l="1"/>
  <c r="F26" i="3" s="1"/>
  <c r="F74" i="3" s="1"/>
  <c r="D69" i="3"/>
  <c r="D41" i="3"/>
  <c r="D26" i="3"/>
  <c r="D72" i="3" l="1"/>
</calcChain>
</file>

<file path=xl/sharedStrings.xml><?xml version="1.0" encoding="utf-8"?>
<sst xmlns="http://schemas.openxmlformats.org/spreadsheetml/2006/main" count="223" uniqueCount="175">
  <si>
    <t>(подразделения)</t>
  </si>
  <si>
    <t>Таблица 1</t>
  </si>
  <si>
    <t>Показатели финансового состояния учреждения (подразделения)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</si>
  <si>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</si>
  <si>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</si>
  <si>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</si>
  <si>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</si>
  <si>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</si>
  <si>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</si>
  <si>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</si>
  <si>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</si>
  <si>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</si>
  <si>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</si>
  <si>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</si>
  <si>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</si>
  <si>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</si>
  <si>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</si>
  <si>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</si>
  <si>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</si>
  <si>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</si>
  <si>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</si>
  <si>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Таблица 2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</si>
  <si>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</si>
  <si>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</si>
  <si>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</si>
  <si>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</si>
  <si>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</si>
  <si>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</si>
  <si>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</si>
  <si>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</si>
  <si>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</si>
  <si>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</si>
  <si>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</si>
  <si>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</si>
  <si>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Показатели выплат по расходам на закупку товаров, работ, услуг учреждения (подразделения) на</t>
  </si>
  <si>
    <t>Таблица 2.1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</si>
  <si>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</si>
  <si>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</si>
  <si>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</si>
  <si>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</si>
  <si>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</si>
  <si>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Таблица 3</t>
  </si>
  <si>
    <t xml:space="preserve">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</si>
  <si>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</si>
  <si>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</si>
  <si>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</si>
  <si>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</si>
  <si>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</si>
  <si>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</si>
  <si>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</si>
  <si>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</si>
  <si>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</si>
  <si>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</si>
  <si>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</si>
  <si>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</si>
  <si>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</si>
  <si>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</si>
  <si>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</si>
  <si>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</si>
  <si>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Объем финансового обеспечения на очередной финансовый год, руб</t>
  </si>
  <si>
    <t>Объем финансового обеспечения на 1-й год планового периода, руб</t>
  </si>
  <si>
    <t>Объем финансового обеспечения на 2-й год планового периода, руб</t>
  </si>
  <si>
    <t>Руководитель:</t>
  </si>
  <si>
    <t>Выплата по расходам на закупку товаров,работ и услуг всего:</t>
  </si>
  <si>
    <t>в том числе: на оплату контрактов заключенных до начала очередного года:</t>
  </si>
  <si>
    <t>на закупку товаров , работ,услуг по году начала закупки</t>
  </si>
  <si>
    <t>Поступления от доходов, всего:</t>
  </si>
  <si>
    <t>110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</si>
  <si>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</si>
  <si>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</si>
  <si>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</si>
  <si>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</si>
  <si>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</si>
  <si>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</si>
  <si>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</si>
  <si>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</si>
  <si>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</si>
  <si>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</si>
  <si>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</si>
  <si>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</si>
  <si>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</si>
  <si>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</si>
  <si>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>120</t>
  </si>
  <si>
    <t>130</t>
  </si>
  <si>
    <t>140</t>
  </si>
  <si>
    <t>160</t>
  </si>
  <si>
    <t>180</t>
  </si>
  <si>
    <t>безвозмездные перечисления организациям</t>
  </si>
  <si>
    <t>из них:увеличение остатков</t>
  </si>
  <si>
    <t xml:space="preserve">Показатели по поступлениям и выплатам учреждения (2019год и плановый период 2020 и 2021 годов) </t>
  </si>
  <si>
    <t>на   2019г.</t>
  </si>
  <si>
    <t>2019 год и плановый период 2020 и 2021 годов</t>
  </si>
  <si>
    <t>на 2019 г.
очередной 
финансовый 
год</t>
  </si>
  <si>
    <t>на 2020 г.
1-й год плаового периода</t>
  </si>
  <si>
    <t>на 2021 г.
2-й год плаового периода</t>
  </si>
  <si>
    <t>Х</t>
  </si>
  <si>
    <t>0001</t>
  </si>
  <si>
    <t>2001</t>
  </si>
  <si>
    <t>Из них:уменьшение остатков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</si>
  <si>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</si>
  <si>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Бухгалтер:</t>
  </si>
  <si>
    <t>(ФИО)</t>
  </si>
  <si>
    <t>Наименование показателя (код  субсидии)</t>
  </si>
  <si>
    <t>прочие доходы</t>
  </si>
  <si>
    <r>
      <t>на ___</t>
    </r>
    <r>
      <rPr>
        <b/>
        <u/>
        <sz val="11"/>
        <rFont val="Times New Roman"/>
        <family val="1"/>
        <charset val="204"/>
      </rPr>
      <t>01 января</t>
    </r>
    <r>
      <rPr>
        <b/>
        <sz val="11"/>
        <rFont val="Times New Roman"/>
        <family val="1"/>
        <charset val="204"/>
      </rPr>
      <t>__20</t>
    </r>
    <r>
      <rPr>
        <b/>
        <u/>
        <sz val="11"/>
        <rFont val="Times New Roman"/>
        <family val="1"/>
        <charset val="204"/>
      </rPr>
      <t>19</t>
    </r>
    <r>
      <rPr>
        <b/>
        <sz val="11"/>
        <rFont val="Times New Roman"/>
        <family val="1"/>
        <charset val="204"/>
      </rPr>
      <t>г.</t>
    </r>
  </si>
  <si>
    <t>07407010110173080 131</t>
  </si>
  <si>
    <t>074 0701 30201050050000 131</t>
  </si>
  <si>
    <t>иные субсидии, предоставленные из бюджета(07400110673170002)</t>
  </si>
  <si>
    <t>оплата труда (01074310010000ДОО004)</t>
  </si>
  <si>
    <t>074 0701 0110173080 111 211</t>
  </si>
  <si>
    <t>оплата труда (01074000000000ДОО004)</t>
  </si>
  <si>
    <t>074 0701 0110421590 111 211</t>
  </si>
  <si>
    <t xml:space="preserve">прочие выплаты </t>
  </si>
  <si>
    <t>начисления на выплаты по оплате труда (01074310010000ДОО004)</t>
  </si>
  <si>
    <t>074 0701 0110173080 119 213</t>
  </si>
  <si>
    <t>начисления на выплаты по оплате труда (01074000000000ДОО004)</t>
  </si>
  <si>
    <t>074 0701 0110421590 119 213</t>
  </si>
  <si>
    <t xml:space="preserve"> социальные пособия и компенсации персоналу в денежной форме </t>
  </si>
  <si>
    <t>074 0701 0110421590 111 266</t>
  </si>
  <si>
    <t xml:space="preserve"> социальные пособия и компенсации персоналу в денежной форме (01074000000000ДОО004)</t>
  </si>
  <si>
    <t>Налоги,пошлины и сборы  (01074000000000ДОО004)</t>
  </si>
  <si>
    <t>074 0701 0110421590 851 291</t>
  </si>
  <si>
    <t>074 0701 0110421590 853 292</t>
  </si>
  <si>
    <t>074 0701 0110421590 853 293</t>
  </si>
  <si>
    <t>074 0701 0110421590 244 221</t>
  </si>
  <si>
    <t>074 0701 0110421590 244 223</t>
  </si>
  <si>
    <t>Коммунальные услуги  (01074000000000ДОО004)</t>
  </si>
  <si>
    <t>Работы,услуги по содержанию имущества  (01074000000000ДОО004)</t>
  </si>
  <si>
    <t>074 0701 0110421590 224 225</t>
  </si>
  <si>
    <t>074 0701 0110421590 244 225</t>
  </si>
  <si>
    <t xml:space="preserve">Услуги связи </t>
  </si>
  <si>
    <t xml:space="preserve">Прочие работы,услуги </t>
  </si>
  <si>
    <t>Прочие работы,услуги (01074000000000ДОО004)</t>
  </si>
  <si>
    <t>074 0701 0110421590 244 226</t>
  </si>
  <si>
    <t>Страхование</t>
  </si>
  <si>
    <t xml:space="preserve">Страхование </t>
  </si>
  <si>
    <t>074 0701 0110173080 244 310</t>
  </si>
  <si>
    <t>Увеличение стоимости основных средств (01074310010000ДОО004)</t>
  </si>
  <si>
    <t>Увеличение стоимости продуктов питания (01074000000000ДОО004)</t>
  </si>
  <si>
    <t>074 0701 0110421590 244 342</t>
  </si>
  <si>
    <t xml:space="preserve">Увеличение стоимости горюче-смазочных материалов </t>
  </si>
  <si>
    <t>Увеличение стоимости прочих оборотных  запасов (материалов) (01074310010000ДОО004)</t>
  </si>
  <si>
    <t>074 0701 0110173080 244 346</t>
  </si>
  <si>
    <t>074 0701 0110421590 244 346</t>
  </si>
  <si>
    <t xml:space="preserve">Увеличение стоимости прочих оборотных  запасов (материалов) </t>
  </si>
  <si>
    <t xml:space="preserve">Увеличение стоимости прочих материальных запасов однократного применения </t>
  </si>
  <si>
    <t>129300</t>
  </si>
  <si>
    <t>Увеличение стоимости продуктов питания(07400110673170002)</t>
  </si>
  <si>
    <t>074 0701 0110673170 183</t>
  </si>
  <si>
    <t>074 0701 0110673170 244 342</t>
  </si>
  <si>
    <t>5500</t>
  </si>
  <si>
    <t>Налоги,пошлины и сборы  (00000000000000000000)</t>
  </si>
  <si>
    <t>Работы,услуги по содержанию имущества  (00000000000000000000)</t>
  </si>
  <si>
    <t>Прочие работы,услуги (00000000000000000000)</t>
  </si>
  <si>
    <t>Увеличение стоимости прочих оборотных  запасов (материалов) (00000000000000000000)</t>
  </si>
  <si>
    <t>Увеличение стоимости продуктов питания (00000000000000000000)</t>
  </si>
  <si>
    <t>Услуги связи  (00000000000000000000)</t>
  </si>
  <si>
    <t>иные субсидии, предоставленные из бюджета(0740110421590004)</t>
  </si>
  <si>
    <t>074 0701 0110421590 183</t>
  </si>
  <si>
    <t>074 0701 0110421590 853 291</t>
  </si>
  <si>
    <r>
      <t xml:space="preserve">на   </t>
    </r>
    <r>
      <rPr>
        <u/>
        <sz val="10"/>
        <rFont val="Times New Roman"/>
        <family val="1"/>
        <charset val="204"/>
      </rPr>
      <t xml:space="preserve">01. января 2019 </t>
    </r>
    <r>
      <rPr>
        <sz val="10"/>
        <rFont val="Times New Roman"/>
        <family val="1"/>
        <charset val="204"/>
      </rPr>
      <t>г.</t>
    </r>
  </si>
  <si>
    <t>2019 г</t>
  </si>
  <si>
    <t>074 07010110421590 131</t>
  </si>
  <si>
    <t>И.М.Шихалеева</t>
  </si>
  <si>
    <t>И.Л.Изюмова</t>
  </si>
  <si>
    <t>Коммунальные услуги  (0740110421590004)</t>
  </si>
  <si>
    <t xml:space="preserve"> социальные пособия и компенсации персоналу в денежной форме</t>
  </si>
  <si>
    <t>Штрафы за нарушение законодательства о налогах и сборах,законодательства о страховых взносах  (00000000000000000000)</t>
  </si>
  <si>
    <t>Штрафы за нарушение законодательства о закупках и нарушение  (00000000000000000000)</t>
  </si>
  <si>
    <t>доходы от оказания платных услуг, работ (01074310010000ДОО004)</t>
  </si>
  <si>
    <t>доходы от оказания платных услуг, работ (01074000000000ДОО004)</t>
  </si>
  <si>
    <t>доходы от оказания платных услуг, работ</t>
  </si>
  <si>
    <t>доходы от оказания платных услуг, работ(00000000000000000000)</t>
  </si>
  <si>
    <t>доходы от оказания платных  услуг, работ</t>
  </si>
  <si>
    <t xml:space="preserve">                                                              на 01.января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</si>
</sst>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b/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u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justify" vertical="center" wrapText="1"/>
    </xf>
    <xf numFmtId="0" fontId="3" fillId="0" borderId="7" xfId="0" applyFont="1" applyBorder="1" applyAlignment="1" applyProtection="1">
      <alignment vertical="center" wrapText="1"/>
    </xf>
    <xf numFmtId="2" fontId="3" fillId="0" borderId="7" xfId="0" applyNumberFormat="1" applyFont="1" applyBorder="1" applyAlignment="1" applyProtection="1">
      <alignment horizontal="justify" vertical="center" wrapText="1"/>
    </xf>
    <xf numFmtId="2" fontId="3" fillId="0" borderId="7" xfId="0" applyNumberFormat="1" applyFont="1" applyBorder="1" applyAlignment="1" applyProtection="1">
      <alignment horizontal="right" vertical="top" wrapText="1"/>
    </xf>
    <xf numFmtId="49" fontId="3" fillId="0" borderId="0" xfId="0" applyNumberFormat="1" applyFont="1" applyBorder="1" applyAlignment="1" applyProtection="1"/>
    <xf numFmtId="49" fontId="3" fillId="0" borderId="7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justify" vertical="center" wrapText="1"/>
    </xf>
    <xf numFmtId="49" fontId="3" fillId="0" borderId="0" xfId="0" applyNumberFormat="1" applyFont="1" applyBorder="1" applyAlignment="1" applyProtection="1">
      <alignment horizontal="justify" vertical="center" wrapText="1"/>
    </xf>
    <xf numFmtId="2" fontId="3" fillId="0" borderId="0" xfId="0" applyNumberFormat="1" applyFont="1" applyBorder="1" applyAlignment="1" applyProtection="1">
      <alignment horizontal="justify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7" fillId="0" borderId="0" xfId="0" applyFont="1"/>
    <xf numFmtId="0" fontId="6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7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/>
    </xf>
    <xf numFmtId="0" fontId="8" fillId="0" borderId="7" xfId="0" applyFont="1" applyBorder="1" applyAlignment="1" applyProtection="1">
      <alignment horizontal="center" vertical="center" wrapText="1"/>
    </xf>
    <xf numFmtId="0" fontId="0" fillId="0" borderId="7" xfId="0" applyBorder="1"/>
    <xf numFmtId="2" fontId="9" fillId="0" borderId="7" xfId="0" applyNumberFormat="1" applyFont="1" applyBorder="1" applyAlignment="1" applyProtection="1">
      <alignment horizontal="center" vertical="center" wrapText="1"/>
    </xf>
    <xf numFmtId="0" fontId="11" fillId="0" borderId="0" xfId="0" applyFont="1"/>
    <xf numFmtId="0" fontId="10" fillId="0" borderId="7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2" fillId="0" borderId="7" xfId="0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0" fontId="15" fillId="0" borderId="0" xfId="0" applyFont="1"/>
    <xf numFmtId="0" fontId="0" fillId="0" borderId="7" xfId="0" applyBorder="1" applyAlignment="1">
      <alignment horizontal="center"/>
    </xf>
    <xf numFmtId="49" fontId="9" fillId="0" borderId="4" xfId="0" applyNumberFormat="1" applyFont="1" applyBorder="1" applyAlignment="1" applyProtection="1">
      <alignment horizontal="center" vertical="top" wrapText="1"/>
    </xf>
    <xf numFmtId="0" fontId="16" fillId="0" borderId="8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2" fontId="16" fillId="0" borderId="7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>
      <alignment horizontal="left" vertical="center" wrapText="1" indent="1"/>
    </xf>
    <xf numFmtId="49" fontId="9" fillId="0" borderId="7" xfId="0" applyNumberFormat="1" applyFont="1" applyBorder="1" applyAlignment="1" applyProtection="1">
      <alignment horizontal="center" vertical="top" wrapText="1"/>
    </xf>
    <xf numFmtId="0" fontId="9" fillId="0" borderId="7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49" fontId="16" fillId="0" borderId="4" xfId="0" applyNumberFormat="1" applyFont="1" applyBorder="1" applyAlignment="1" applyProtection="1">
      <alignment horizontal="center" vertical="top" wrapText="1"/>
    </xf>
    <xf numFmtId="49" fontId="16" fillId="0" borderId="4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0" xfId="0" applyFont="1" applyBorder="1" applyAlignment="1" applyProtection="1"/>
    <xf numFmtId="49" fontId="11" fillId="0" borderId="7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1" xfId="0" applyBorder="1"/>
    <xf numFmtId="0" fontId="17" fillId="0" borderId="0" xfId="0" applyFont="1" applyAlignment="1">
      <alignment horizontal="center"/>
    </xf>
    <xf numFmtId="0" fontId="22" fillId="0" borderId="7" xfId="0" applyFont="1" applyBorder="1"/>
    <xf numFmtId="2" fontId="14" fillId="0" borderId="7" xfId="0" applyNumberFormat="1" applyFont="1" applyBorder="1" applyAlignment="1" applyProtection="1">
      <alignment horizontal="center" vertical="center" wrapText="1"/>
    </xf>
    <xf numFmtId="2" fontId="14" fillId="0" borderId="7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 applyProtection="1">
      <alignment horizontal="center" vertical="center" wrapText="1"/>
    </xf>
    <xf numFmtId="49" fontId="19" fillId="0" borderId="4" xfId="0" applyNumberFormat="1" applyFont="1" applyBorder="1" applyAlignment="1" applyProtection="1">
      <alignment horizontal="center" vertical="top" wrapText="1"/>
    </xf>
    <xf numFmtId="49" fontId="21" fillId="0" borderId="4" xfId="0" applyNumberFormat="1" applyFont="1" applyBorder="1" applyAlignment="1" applyProtection="1">
      <alignment horizontal="center" vertical="top" wrapText="1"/>
    </xf>
    <xf numFmtId="49" fontId="21" fillId="0" borderId="4" xfId="0" applyNumberFormat="1" applyFont="1" applyBorder="1" applyAlignment="1" applyProtection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20" fillId="0" borderId="4" xfId="0" applyFont="1" applyBorder="1"/>
    <xf numFmtId="49" fontId="19" fillId="0" borderId="7" xfId="0" applyNumberFormat="1" applyFont="1" applyBorder="1" applyAlignment="1" applyProtection="1">
      <alignment horizontal="center" vertical="top" wrapText="1"/>
    </xf>
    <xf numFmtId="2" fontId="19" fillId="0" borderId="7" xfId="0" applyNumberFormat="1" applyFont="1" applyBorder="1" applyAlignment="1" applyProtection="1">
      <alignment horizontal="center" vertical="center" wrapText="1"/>
    </xf>
    <xf numFmtId="2" fontId="21" fillId="0" borderId="7" xfId="0" applyNumberFormat="1" applyFont="1" applyBorder="1" applyAlignment="1" applyProtection="1">
      <alignment horizontal="center" vertical="center" wrapText="1"/>
    </xf>
    <xf numFmtId="2" fontId="21" fillId="0" borderId="7" xfId="0" applyNumberFormat="1" applyFont="1" applyBorder="1" applyAlignment="1">
      <alignment horizontal="center" vertical="center"/>
    </xf>
    <xf numFmtId="2" fontId="19" fillId="0" borderId="7" xfId="0" applyNumberFormat="1" applyFont="1" applyBorder="1" applyAlignment="1" applyProtection="1">
      <alignment horizontal="center" vertical="top" wrapText="1"/>
    </xf>
    <xf numFmtId="2" fontId="19" fillId="0" borderId="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 applyProtection="1">
      <alignment horizontal="center" vertical="center" wrapText="1"/>
    </xf>
    <xf numFmtId="49" fontId="21" fillId="0" borderId="7" xfId="0" applyNumberFormat="1" applyFont="1" applyBorder="1" applyAlignment="1" applyProtection="1">
      <alignment horizontal="center" vertical="top" wrapText="1"/>
    </xf>
    <xf numFmtId="2" fontId="21" fillId="0" borderId="7" xfId="0" applyNumberFormat="1" applyFont="1" applyBorder="1" applyAlignment="1" applyProtection="1">
      <alignment horizontal="center" vertical="top" wrapText="1"/>
    </xf>
    <xf numFmtId="0" fontId="19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/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/>
    <xf numFmtId="0" fontId="20" fillId="0" borderId="7" xfId="0" applyFont="1" applyBorder="1"/>
    <xf numFmtId="2" fontId="19" fillId="0" borderId="7" xfId="0" applyNumberFormat="1" applyFont="1" applyBorder="1"/>
    <xf numFmtId="2" fontId="22" fillId="0" borderId="7" xfId="0" applyNumberFormat="1" applyFont="1" applyBorder="1"/>
    <xf numFmtId="0" fontId="20" fillId="0" borderId="0" xfId="0" applyFont="1"/>
    <xf numFmtId="0" fontId="8" fillId="0" borderId="7" xfId="0" applyFont="1" applyBorder="1" applyAlignment="1">
      <alignment vertical="center" wrapText="1"/>
    </xf>
    <xf numFmtId="0" fontId="1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horizontal="center" vertical="top" wrapText="1"/>
    </xf>
    <xf numFmtId="0" fontId="8" fillId="0" borderId="10" xfId="0" applyFont="1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left" vertical="top" wrapText="1"/>
    </xf>
    <xf numFmtId="0" fontId="8" fillId="0" borderId="10" xfId="0" applyFont="1" applyBorder="1" applyAlignment="1" applyProtection="1">
      <alignment horizontal="left" vertical="top" wrapTex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 vertical="top" wrapText="1"/>
    </xf>
    <xf numFmtId="0" fontId="4" fillId="0" borderId="9" xfId="0" applyFont="1" applyBorder="1" applyAlignment="1" applyProtection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</xf>
    <xf numFmtId="0" fontId="8" fillId="0" borderId="2" xfId="0" applyFont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topLeftCell="A7" workbookViewId="0">
      <selection activeCell="D13" sqref="D13"/>
    </sheetView>
  </sheetViews>
  <sheetFormatPr defaultRowHeight="12.75" customHeight="1" x14ac:dyDescent="0.2"/>
  <cols>
    <col min="1" max="1" width="6.28515625" customWidth="1"/>
    <col min="2" max="2" width="62.42578125" customWidth="1"/>
    <col min="3" max="3" width="26.28515625" customWidth="1"/>
  </cols>
  <sheetData>
    <row r="1" spans="1:3" ht="12.75" customHeight="1" x14ac:dyDescent="0.2">
      <c r="A1" s="2"/>
      <c r="B1" s="2"/>
      <c r="C1" s="3" t="s">
        <v>1</v>
      </c>
    </row>
    <row r="2" spans="1:3" ht="14.25" customHeight="1" x14ac:dyDescent="0.2">
      <c r="A2" s="2"/>
      <c r="B2" s="83" t="s">
        <v>2</v>
      </c>
      <c r="C2" s="83"/>
    </row>
    <row r="3" spans="1:3" ht="14.25" customHeight="1" x14ac:dyDescent="0.2">
      <c r="A3" s="2"/>
      <c r="B3" s="83" t="s">
        <v>90</v>
      </c>
      <c r="C3" s="83"/>
    </row>
    <row r="4" spans="1:3" ht="12.75" customHeight="1" x14ac:dyDescent="0.2">
      <c r="A4" s="2"/>
      <c r="B4" s="2"/>
      <c r="C4" s="2"/>
    </row>
    <row r="5" spans="1:3" ht="12.75" customHeight="1" x14ac:dyDescent="0.2">
      <c r="A5" s="4" t="s">
        <v>3</v>
      </c>
      <c r="B5" s="4" t="s">
        <v>4</v>
      </c>
      <c r="C5" s="4" t="s">
        <v>5</v>
      </c>
    </row>
    <row r="6" spans="1:3" ht="12.75" customHeight="1" x14ac:dyDescent="0.2">
      <c r="A6" s="4">
        <v>1</v>
      </c>
      <c r="B6" s="4">
        <v>2</v>
      </c>
      <c r="C6" s="4">
        <v>3</v>
      </c>
    </row>
    <row r="7" spans="1:3" ht="12.75" customHeight="1" x14ac:dyDescent="0.2">
      <c r="A7" s="5"/>
      <c r="B7" s="6" t="s">
        <v>6</v>
      </c>
      <c r="C7" s="26">
        <v>9520</v>
      </c>
    </row>
    <row r="8" spans="1:3" ht="25.5" customHeight="1" x14ac:dyDescent="0.2">
      <c r="A8" s="6"/>
      <c r="B8" s="6" t="s">
        <v>7</v>
      </c>
      <c r="C8" s="26">
        <v>9520</v>
      </c>
    </row>
    <row r="9" spans="1:3" ht="12.75" customHeight="1" x14ac:dyDescent="0.2">
      <c r="A9" s="5"/>
      <c r="B9" s="6" t="s">
        <v>8</v>
      </c>
      <c r="C9" s="26">
        <v>724</v>
      </c>
    </row>
    <row r="10" spans="1:3" ht="12.75" customHeight="1" x14ac:dyDescent="0.2">
      <c r="A10" s="5"/>
      <c r="B10" s="6" t="s">
        <v>9</v>
      </c>
      <c r="C10" s="26"/>
    </row>
    <row r="11" spans="1:3" ht="12.75" customHeight="1" x14ac:dyDescent="0.2">
      <c r="A11" s="5"/>
      <c r="B11" s="6" t="s">
        <v>8</v>
      </c>
      <c r="C11" s="26"/>
    </row>
    <row r="12" spans="1:3" ht="12.75" customHeight="1" x14ac:dyDescent="0.2">
      <c r="A12" s="5"/>
      <c r="B12" s="6" t="s">
        <v>10</v>
      </c>
      <c r="C12" s="26"/>
    </row>
    <row r="13" spans="1:3" ht="25.5" customHeight="1" x14ac:dyDescent="0.2">
      <c r="A13" s="6"/>
      <c r="B13" s="6" t="s">
        <v>11</v>
      </c>
      <c r="C13" s="26"/>
    </row>
    <row r="14" spans="1:3" ht="25.5" customHeight="1" x14ac:dyDescent="0.2">
      <c r="A14" s="6"/>
      <c r="B14" s="6" t="s">
        <v>12</v>
      </c>
      <c r="C14" s="26"/>
    </row>
    <row r="15" spans="1:3" ht="12.75" customHeight="1" x14ac:dyDescent="0.2">
      <c r="A15" s="5"/>
      <c r="B15" s="5"/>
      <c r="C15" s="26"/>
    </row>
    <row r="16" spans="1:3" ht="25.5" customHeight="1" x14ac:dyDescent="0.2">
      <c r="A16" s="5"/>
      <c r="B16" s="6" t="s">
        <v>13</v>
      </c>
      <c r="C16" s="26"/>
    </row>
    <row r="17" spans="1:3" ht="12.75" customHeight="1" x14ac:dyDescent="0.2">
      <c r="A17" s="5"/>
      <c r="B17" s="6" t="s">
        <v>14</v>
      </c>
      <c r="C17" s="26"/>
    </row>
    <row r="18" spans="1:3" ht="12.75" customHeight="1" x14ac:dyDescent="0.2">
      <c r="A18" s="5"/>
      <c r="B18" s="6" t="s">
        <v>15</v>
      </c>
      <c r="C18" s="26"/>
    </row>
    <row r="19" spans="1:3" ht="12.75" customHeight="1" x14ac:dyDescent="0.2">
      <c r="A19" s="5"/>
      <c r="B19" s="6" t="s">
        <v>16</v>
      </c>
      <c r="C19" s="26"/>
    </row>
    <row r="20" spans="1:3" ht="12.75" customHeight="1" x14ac:dyDescent="0.2">
      <c r="A20" s="5"/>
      <c r="B20" s="6" t="s">
        <v>17</v>
      </c>
      <c r="C20" s="26"/>
    </row>
    <row r="21" spans="1:3" ht="25.5" customHeight="1" x14ac:dyDescent="0.2">
      <c r="A21" s="5"/>
      <c r="B21" s="6" t="s">
        <v>18</v>
      </c>
      <c r="C21" s="26"/>
    </row>
    <row r="22" spans="1:3" ht="12.75" customHeight="1" x14ac:dyDescent="0.2">
      <c r="A22" s="5"/>
      <c r="B22" s="6" t="s">
        <v>19</v>
      </c>
      <c r="C22" s="26"/>
    </row>
    <row r="23" spans="1:3" ht="25.5" customHeight="1" x14ac:dyDescent="0.2">
      <c r="A23" s="5"/>
      <c r="B23" s="6" t="s">
        <v>20</v>
      </c>
      <c r="C23" s="26"/>
    </row>
  </sheetData>
  <mergeCells count="2">
    <mergeCell ref="B2:C2"/>
    <mergeCell ref="B3:C3"/>
  </mergeCells>
  <pageMargins left="0.7" right="0.7" top="0.75" bottom="0.75" header="0.3" footer="0.3"/>
  <pageSetup paperSize="9" scale="9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opLeftCell="A7" zoomScale="70" zoomScaleNormal="70" workbookViewId="0">
      <selection activeCell="E46" sqref="E46"/>
    </sheetView>
  </sheetViews>
  <sheetFormatPr defaultRowHeight="12.75" x14ac:dyDescent="0.2"/>
  <cols>
    <col min="1" max="1" width="44.28515625" customWidth="1"/>
    <col min="2" max="2" width="5.28515625" customWidth="1"/>
    <col min="3" max="3" width="33.5703125" customWidth="1"/>
    <col min="4" max="4" width="16.7109375" customWidth="1"/>
    <col min="5" max="5" width="17" customWidth="1"/>
    <col min="6" max="6" width="8.85546875" hidden="1" customWidth="1"/>
    <col min="7" max="7" width="14.85546875" customWidth="1"/>
    <col min="8" max="8" width="7.5703125" customWidth="1"/>
    <col min="9" max="9" width="8.140625" customWidth="1"/>
    <col min="10" max="10" width="15.7109375" customWidth="1"/>
    <col min="11" max="11" width="6.85546875" customWidth="1"/>
    <col min="12" max="12" width="16.42578125" customWidth="1"/>
    <col min="13" max="13" width="17.85546875" customWidth="1"/>
    <col min="14" max="14" width="13.28515625" customWidth="1"/>
    <col min="15" max="15" width="15.5703125" customWidth="1"/>
    <col min="16" max="16" width="19.140625" customWidth="1"/>
    <col min="17" max="17" width="16.85546875" customWidth="1"/>
    <col min="18" max="18" width="13.28515625" customWidth="1"/>
    <col min="19" max="19" width="15" customWidth="1"/>
  </cols>
  <sheetData>
    <row r="1" spans="1:19" ht="15.75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19"/>
      <c r="N1" s="19"/>
      <c r="O1" s="19"/>
      <c r="P1" s="19"/>
      <c r="Q1" s="23" t="s">
        <v>21</v>
      </c>
      <c r="R1" s="23"/>
    </row>
    <row r="2" spans="1:19" ht="15" x14ac:dyDescent="0.25">
      <c r="A2" s="20"/>
      <c r="B2" s="50" t="s">
        <v>89</v>
      </c>
      <c r="C2" s="21"/>
      <c r="D2" s="21"/>
      <c r="E2" s="21"/>
      <c r="F2" s="21"/>
      <c r="G2" s="21"/>
      <c r="H2" s="21"/>
      <c r="I2" s="21"/>
      <c r="J2" s="21"/>
      <c r="K2" s="20"/>
      <c r="L2" s="19"/>
      <c r="M2" s="19"/>
      <c r="N2" s="19"/>
      <c r="O2" s="19"/>
      <c r="P2" s="19"/>
      <c r="Q2" s="19"/>
      <c r="R2" s="19"/>
    </row>
    <row r="3" spans="1:19" ht="15" x14ac:dyDescent="0.25">
      <c r="A3" s="20"/>
      <c r="B3" s="83" t="s">
        <v>104</v>
      </c>
      <c r="C3" s="99"/>
      <c r="D3" s="99"/>
      <c r="E3" s="99"/>
      <c r="F3" s="99"/>
      <c r="G3" s="99"/>
      <c r="H3" s="21"/>
      <c r="I3" s="21"/>
      <c r="J3" s="21"/>
      <c r="K3" s="20"/>
      <c r="L3" s="19"/>
      <c r="M3" s="19"/>
      <c r="N3" s="19"/>
      <c r="O3" s="19"/>
      <c r="P3" s="19"/>
      <c r="Q3" s="19"/>
      <c r="R3" s="19"/>
    </row>
    <row r="4" spans="1:19" ht="1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19"/>
      <c r="M4" s="19"/>
      <c r="N4" s="19"/>
      <c r="O4" s="19"/>
      <c r="P4" s="19"/>
      <c r="Q4" s="19"/>
      <c r="R4" s="19"/>
    </row>
    <row r="5" spans="1:19" ht="15.75" customHeight="1" x14ac:dyDescent="0.2">
      <c r="A5" s="91" t="s">
        <v>102</v>
      </c>
      <c r="B5" s="100" t="s">
        <v>22</v>
      </c>
      <c r="C5" s="91" t="s">
        <v>23</v>
      </c>
      <c r="D5" s="85" t="s">
        <v>24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7"/>
    </row>
    <row r="6" spans="1:19" ht="15.75" x14ac:dyDescent="0.25">
      <c r="A6" s="92"/>
      <c r="B6" s="101"/>
      <c r="C6" s="92"/>
      <c r="D6" s="91" t="s">
        <v>59</v>
      </c>
      <c r="E6" s="85" t="s">
        <v>26</v>
      </c>
      <c r="F6" s="86"/>
      <c r="G6" s="86"/>
      <c r="H6" s="86"/>
      <c r="I6" s="86"/>
      <c r="J6" s="86"/>
      <c r="K6" s="87"/>
      <c r="L6" s="91" t="s">
        <v>60</v>
      </c>
      <c r="M6" s="96" t="s">
        <v>26</v>
      </c>
      <c r="N6" s="97"/>
      <c r="O6" s="98"/>
      <c r="P6" s="91" t="s">
        <v>61</v>
      </c>
      <c r="Q6" s="88" t="s">
        <v>26</v>
      </c>
      <c r="R6" s="89"/>
      <c r="S6" s="90"/>
    </row>
    <row r="7" spans="1:19" ht="120.75" customHeight="1" x14ac:dyDescent="0.2">
      <c r="A7" s="92"/>
      <c r="B7" s="101"/>
      <c r="C7" s="92"/>
      <c r="D7" s="92"/>
      <c r="E7" s="91" t="s">
        <v>27</v>
      </c>
      <c r="F7" s="91" t="s">
        <v>28</v>
      </c>
      <c r="G7" s="91" t="s">
        <v>29</v>
      </c>
      <c r="H7" s="91" t="s">
        <v>30</v>
      </c>
      <c r="I7" s="91" t="s">
        <v>31</v>
      </c>
      <c r="J7" s="103" t="s">
        <v>32</v>
      </c>
      <c r="K7" s="104"/>
      <c r="L7" s="92"/>
      <c r="M7" s="94" t="s">
        <v>27</v>
      </c>
      <c r="N7" s="91" t="s">
        <v>29</v>
      </c>
      <c r="O7" s="84" t="s">
        <v>32</v>
      </c>
      <c r="P7" s="92"/>
      <c r="Q7" s="94" t="s">
        <v>27</v>
      </c>
      <c r="R7" s="91" t="s">
        <v>29</v>
      </c>
      <c r="S7" s="84" t="s">
        <v>32</v>
      </c>
    </row>
    <row r="8" spans="1:19" ht="142.5" customHeight="1" x14ac:dyDescent="0.2">
      <c r="A8" s="93"/>
      <c r="B8" s="102"/>
      <c r="C8" s="93"/>
      <c r="D8" s="93"/>
      <c r="E8" s="93"/>
      <c r="F8" s="93"/>
      <c r="G8" s="93"/>
      <c r="H8" s="93"/>
      <c r="I8" s="93"/>
      <c r="J8" s="24" t="s">
        <v>25</v>
      </c>
      <c r="K8" s="24" t="s">
        <v>33</v>
      </c>
      <c r="L8" s="93"/>
      <c r="M8" s="95"/>
      <c r="N8" s="93"/>
      <c r="O8" s="84"/>
      <c r="P8" s="93"/>
      <c r="Q8" s="95"/>
      <c r="R8" s="93"/>
      <c r="S8" s="84"/>
    </row>
    <row r="9" spans="1:19" ht="15" x14ac:dyDescent="0.2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/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/>
      <c r="O9" s="22">
        <v>13</v>
      </c>
      <c r="P9" s="22">
        <v>14</v>
      </c>
      <c r="Q9" s="22">
        <v>15</v>
      </c>
      <c r="R9" s="22"/>
      <c r="S9" s="35">
        <v>16</v>
      </c>
    </row>
    <row r="10" spans="1:19" ht="24" customHeight="1" x14ac:dyDescent="0.2">
      <c r="A10" s="37" t="s">
        <v>66</v>
      </c>
      <c r="B10" s="38">
        <v>100</v>
      </c>
      <c r="C10" s="39"/>
      <c r="D10" s="40">
        <f>E10+G10+H10+I10+J10</f>
        <v>7188291</v>
      </c>
      <c r="E10" s="40">
        <f t="shared" ref="E10:S10" si="0">E12+E13+E14+E15+E16+E17+E18+E19+E20+E21+E22+E24+E25</f>
        <v>6537528.1200000001</v>
      </c>
      <c r="F10" s="40">
        <f t="shared" si="0"/>
        <v>0</v>
      </c>
      <c r="G10" s="40">
        <f>G12+G13+G14+G15+G16+G17+G18+G19+G20+G21+G22+G24+G25+G23</f>
        <v>157962.88</v>
      </c>
      <c r="H10" s="40">
        <f t="shared" si="0"/>
        <v>0</v>
      </c>
      <c r="I10" s="40">
        <f t="shared" si="0"/>
        <v>0</v>
      </c>
      <c r="J10" s="40">
        <f t="shared" si="0"/>
        <v>492800</v>
      </c>
      <c r="K10" s="40">
        <f t="shared" si="0"/>
        <v>0</v>
      </c>
      <c r="L10" s="40">
        <f t="shared" si="0"/>
        <v>7188291</v>
      </c>
      <c r="M10" s="40">
        <f t="shared" si="0"/>
        <v>6664500</v>
      </c>
      <c r="N10" s="40">
        <f t="shared" si="0"/>
        <v>30991</v>
      </c>
      <c r="O10" s="40">
        <f t="shared" si="0"/>
        <v>492800</v>
      </c>
      <c r="P10" s="40">
        <f t="shared" si="0"/>
        <v>7188291</v>
      </c>
      <c r="Q10" s="40">
        <f t="shared" si="0"/>
        <v>6664500</v>
      </c>
      <c r="R10" s="40">
        <f t="shared" si="0"/>
        <v>30991</v>
      </c>
      <c r="S10" s="40">
        <f t="shared" si="0"/>
        <v>492800</v>
      </c>
    </row>
    <row r="11" spans="1:19" ht="13.5" customHeight="1" x14ac:dyDescent="0.2">
      <c r="A11" s="41" t="s">
        <v>26</v>
      </c>
      <c r="B11" s="36"/>
      <c r="C11" s="42"/>
      <c r="D11" s="56"/>
      <c r="E11" s="56"/>
      <c r="F11" s="56"/>
      <c r="G11" s="56"/>
      <c r="H11" s="56"/>
      <c r="I11" s="56"/>
      <c r="J11" s="56"/>
      <c r="K11" s="56"/>
      <c r="L11" s="56">
        <f t="shared" ref="L11:L53" si="1">M11</f>
        <v>0</v>
      </c>
      <c r="M11" s="56"/>
      <c r="N11" s="56"/>
      <c r="O11" s="56"/>
      <c r="P11" s="56">
        <f t="shared" ref="P11:P53" si="2">Q11</f>
        <v>0</v>
      </c>
      <c r="Q11" s="56"/>
      <c r="R11" s="56"/>
      <c r="S11" s="57"/>
    </row>
    <row r="12" spans="1:19" ht="20.25" customHeight="1" x14ac:dyDescent="0.2">
      <c r="A12" s="43" t="s">
        <v>68</v>
      </c>
      <c r="B12" s="36" t="s">
        <v>67</v>
      </c>
      <c r="C12" s="42"/>
      <c r="D12" s="56">
        <f>E12+G12+H12+I12+J12</f>
        <v>0</v>
      </c>
      <c r="E12" s="56"/>
      <c r="F12" s="56"/>
      <c r="G12" s="56"/>
      <c r="H12" s="56"/>
      <c r="I12" s="56"/>
      <c r="J12" s="56"/>
      <c r="K12" s="56"/>
      <c r="L12" s="56">
        <f t="shared" si="1"/>
        <v>0</v>
      </c>
      <c r="M12" s="56"/>
      <c r="N12" s="56"/>
      <c r="O12" s="56"/>
      <c r="P12" s="56">
        <f t="shared" si="2"/>
        <v>0</v>
      </c>
      <c r="Q12" s="56"/>
      <c r="R12" s="56"/>
      <c r="S12" s="57"/>
    </row>
    <row r="13" spans="1:19" ht="43.5" customHeight="1" x14ac:dyDescent="0.2">
      <c r="A13" s="43" t="s">
        <v>169</v>
      </c>
      <c r="B13" s="36" t="s">
        <v>82</v>
      </c>
      <c r="C13" s="64" t="s">
        <v>105</v>
      </c>
      <c r="D13" s="65">
        <f>E13+G13+H13+I13+J13</f>
        <v>3482600</v>
      </c>
      <c r="E13" s="65">
        <v>3482600</v>
      </c>
      <c r="F13" s="65"/>
      <c r="G13" s="65"/>
      <c r="H13" s="65"/>
      <c r="I13" s="65"/>
      <c r="J13" s="65"/>
      <c r="K13" s="65"/>
      <c r="L13" s="65">
        <f t="shared" si="1"/>
        <v>3482600</v>
      </c>
      <c r="M13" s="65">
        <v>3482600</v>
      </c>
      <c r="N13" s="65"/>
      <c r="O13" s="65"/>
      <c r="P13" s="65">
        <f t="shared" si="2"/>
        <v>3482600</v>
      </c>
      <c r="Q13" s="65">
        <v>3482600</v>
      </c>
      <c r="R13" s="56"/>
      <c r="S13" s="57"/>
    </row>
    <row r="14" spans="1:19" ht="44.25" customHeight="1" x14ac:dyDescent="0.2">
      <c r="A14" s="43" t="s">
        <v>170</v>
      </c>
      <c r="B14" s="36" t="s">
        <v>82</v>
      </c>
      <c r="C14" s="64" t="s">
        <v>162</v>
      </c>
      <c r="D14" s="65">
        <f t="shared" ref="D14:D73" si="3">E14+G14+H14+I14+J14</f>
        <v>3054928.12</v>
      </c>
      <c r="E14" s="65">
        <v>3054928.12</v>
      </c>
      <c r="F14" s="65"/>
      <c r="G14" s="65"/>
      <c r="H14" s="65"/>
      <c r="I14" s="65"/>
      <c r="J14" s="65"/>
      <c r="K14" s="65"/>
      <c r="L14" s="65">
        <f t="shared" si="1"/>
        <v>3181900</v>
      </c>
      <c r="M14" s="65">
        <v>3181900</v>
      </c>
      <c r="N14" s="65"/>
      <c r="O14" s="65"/>
      <c r="P14" s="65">
        <f t="shared" si="2"/>
        <v>3181900</v>
      </c>
      <c r="Q14" s="65">
        <v>3181900</v>
      </c>
      <c r="R14" s="65"/>
      <c r="S14" s="69"/>
    </row>
    <row r="15" spans="1:19" ht="15.75" customHeight="1" x14ac:dyDescent="0.3">
      <c r="A15" s="43" t="s">
        <v>171</v>
      </c>
      <c r="B15" s="36" t="s">
        <v>82</v>
      </c>
      <c r="C15" s="64"/>
      <c r="D15" s="65">
        <f>E15+H15+I15+G15</f>
        <v>0</v>
      </c>
      <c r="E15" s="65"/>
      <c r="F15" s="65"/>
      <c r="G15" s="65"/>
      <c r="H15" s="65"/>
      <c r="I15" s="65"/>
      <c r="J15" s="81"/>
      <c r="K15" s="65"/>
      <c r="L15" s="65">
        <f t="shared" si="1"/>
        <v>0</v>
      </c>
      <c r="M15" s="65"/>
      <c r="N15" s="65"/>
      <c r="O15" s="65"/>
      <c r="P15" s="65">
        <f t="shared" si="2"/>
        <v>0</v>
      </c>
      <c r="Q15" s="65"/>
      <c r="R15" s="65"/>
      <c r="S15" s="69"/>
    </row>
    <row r="16" spans="1:19" ht="18.75" customHeight="1" x14ac:dyDescent="0.2">
      <c r="A16" s="43" t="s">
        <v>171</v>
      </c>
      <c r="B16" s="36" t="s">
        <v>82</v>
      </c>
      <c r="C16" s="64"/>
      <c r="D16" s="65">
        <f t="shared" si="3"/>
        <v>0</v>
      </c>
      <c r="E16" s="65"/>
      <c r="F16" s="65"/>
      <c r="G16" s="65"/>
      <c r="H16" s="65"/>
      <c r="I16" s="65"/>
      <c r="J16" s="65"/>
      <c r="K16" s="65"/>
      <c r="L16" s="65">
        <f t="shared" si="1"/>
        <v>0</v>
      </c>
      <c r="M16" s="65"/>
      <c r="N16" s="65"/>
      <c r="O16" s="65"/>
      <c r="P16" s="65">
        <f t="shared" si="2"/>
        <v>0</v>
      </c>
      <c r="Q16" s="65"/>
      <c r="R16" s="65"/>
      <c r="S16" s="69"/>
    </row>
    <row r="17" spans="1:19" ht="18" customHeight="1" x14ac:dyDescent="0.2">
      <c r="A17" s="43" t="s">
        <v>173</v>
      </c>
      <c r="B17" s="36" t="s">
        <v>82</v>
      </c>
      <c r="C17" s="64"/>
      <c r="D17" s="65">
        <f t="shared" si="3"/>
        <v>0</v>
      </c>
      <c r="E17" s="65"/>
      <c r="F17" s="65"/>
      <c r="G17" s="65"/>
      <c r="H17" s="65"/>
      <c r="I17" s="65"/>
      <c r="J17" s="65"/>
      <c r="K17" s="65"/>
      <c r="L17" s="65">
        <f t="shared" si="1"/>
        <v>0</v>
      </c>
      <c r="M17" s="65"/>
      <c r="N17" s="65"/>
      <c r="O17" s="65"/>
      <c r="P17" s="65">
        <f t="shared" si="2"/>
        <v>0</v>
      </c>
      <c r="Q17" s="65"/>
      <c r="R17" s="65"/>
      <c r="S17" s="69"/>
    </row>
    <row r="18" spans="1:19" ht="37.5" customHeight="1" x14ac:dyDescent="0.2">
      <c r="A18" s="43" t="s">
        <v>172</v>
      </c>
      <c r="B18" s="36" t="s">
        <v>82</v>
      </c>
      <c r="C18" s="64" t="s">
        <v>106</v>
      </c>
      <c r="D18" s="65">
        <f t="shared" si="3"/>
        <v>492800</v>
      </c>
      <c r="E18" s="65"/>
      <c r="F18" s="65"/>
      <c r="G18" s="65"/>
      <c r="H18" s="65"/>
      <c r="I18" s="65"/>
      <c r="J18" s="65">
        <v>492800</v>
      </c>
      <c r="K18" s="65"/>
      <c r="L18" s="65">
        <f>+N18+O18</f>
        <v>492800</v>
      </c>
      <c r="M18" s="65"/>
      <c r="N18" s="65"/>
      <c r="O18" s="65">
        <v>492800</v>
      </c>
      <c r="P18" s="65">
        <f>+R18+S18</f>
        <v>492800</v>
      </c>
      <c r="Q18" s="65"/>
      <c r="R18" s="65"/>
      <c r="S18" s="69">
        <v>492800</v>
      </c>
    </row>
    <row r="19" spans="1:19" ht="15.75" customHeight="1" x14ac:dyDescent="0.2">
      <c r="A19" s="43" t="s">
        <v>171</v>
      </c>
      <c r="B19" s="36" t="s">
        <v>82</v>
      </c>
      <c r="C19" s="42"/>
      <c r="D19" s="65">
        <f t="shared" si="3"/>
        <v>0</v>
      </c>
      <c r="E19" s="65"/>
      <c r="F19" s="65"/>
      <c r="G19" s="65"/>
      <c r="H19" s="65"/>
      <c r="I19" s="65"/>
      <c r="J19" s="65"/>
      <c r="K19" s="65"/>
      <c r="L19" s="65">
        <f t="shared" si="1"/>
        <v>0</v>
      </c>
      <c r="M19" s="65"/>
      <c r="N19" s="65"/>
      <c r="O19" s="65"/>
      <c r="P19" s="65">
        <f t="shared" si="2"/>
        <v>0</v>
      </c>
      <c r="Q19" s="65"/>
      <c r="R19" s="65"/>
      <c r="S19" s="69"/>
    </row>
    <row r="20" spans="1:19" ht="39.75" customHeight="1" x14ac:dyDescent="0.2">
      <c r="A20" s="43" t="s">
        <v>69</v>
      </c>
      <c r="B20" s="36" t="s">
        <v>83</v>
      </c>
      <c r="C20" s="42"/>
      <c r="D20" s="65">
        <f t="shared" si="3"/>
        <v>0</v>
      </c>
      <c r="E20" s="65"/>
      <c r="F20" s="65"/>
      <c r="G20" s="65"/>
      <c r="H20" s="65"/>
      <c r="I20" s="65"/>
      <c r="J20" s="65"/>
      <c r="K20" s="65"/>
      <c r="L20" s="65">
        <f t="shared" si="1"/>
        <v>0</v>
      </c>
      <c r="M20" s="65"/>
      <c r="N20" s="65"/>
      <c r="O20" s="65"/>
      <c r="P20" s="65">
        <f t="shared" si="2"/>
        <v>0</v>
      </c>
      <c r="Q20" s="65"/>
      <c r="R20" s="65"/>
      <c r="S20" s="69"/>
    </row>
    <row r="21" spans="1:19" ht="63.75" customHeight="1" x14ac:dyDescent="0.2">
      <c r="A21" s="82" t="s">
        <v>70</v>
      </c>
      <c r="B21" s="36" t="s">
        <v>84</v>
      </c>
      <c r="C21" s="42"/>
      <c r="D21" s="65">
        <f t="shared" si="3"/>
        <v>0</v>
      </c>
      <c r="E21" s="65"/>
      <c r="F21" s="65"/>
      <c r="G21" s="65"/>
      <c r="H21" s="65"/>
      <c r="I21" s="65"/>
      <c r="J21" s="65"/>
      <c r="K21" s="65"/>
      <c r="L21" s="65">
        <f t="shared" si="1"/>
        <v>0</v>
      </c>
      <c r="M21" s="65"/>
      <c r="N21" s="65"/>
      <c r="O21" s="65"/>
      <c r="P21" s="65">
        <f t="shared" si="2"/>
        <v>0</v>
      </c>
      <c r="Q21" s="65"/>
      <c r="R21" s="65"/>
      <c r="S21" s="69"/>
    </row>
    <row r="22" spans="1:19" ht="40.5" customHeight="1" x14ac:dyDescent="0.2">
      <c r="A22" s="43" t="s">
        <v>107</v>
      </c>
      <c r="B22" s="36" t="s">
        <v>85</v>
      </c>
      <c r="C22" s="64" t="s">
        <v>148</v>
      </c>
      <c r="D22" s="65">
        <v>30991</v>
      </c>
      <c r="E22" s="65"/>
      <c r="F22" s="65"/>
      <c r="G22" s="65">
        <v>30991</v>
      </c>
      <c r="H22" s="65"/>
      <c r="I22" s="65"/>
      <c r="J22" s="65"/>
      <c r="K22" s="65"/>
      <c r="L22" s="65">
        <f>N22</f>
        <v>30991</v>
      </c>
      <c r="M22" s="65"/>
      <c r="N22" s="65">
        <v>30991</v>
      </c>
      <c r="O22" s="65"/>
      <c r="P22" s="65">
        <f>Q22+R22</f>
        <v>30991</v>
      </c>
      <c r="Q22" s="65"/>
      <c r="R22" s="65">
        <v>30991</v>
      </c>
      <c r="S22" s="69"/>
    </row>
    <row r="23" spans="1:19" ht="40.5" x14ac:dyDescent="0.2">
      <c r="A23" s="43" t="s">
        <v>157</v>
      </c>
      <c r="B23" s="36" t="s">
        <v>85</v>
      </c>
      <c r="C23" s="64" t="s">
        <v>158</v>
      </c>
      <c r="D23" s="65">
        <f>E23+H23+I23+G23</f>
        <v>126971.88</v>
      </c>
      <c r="E23" s="65"/>
      <c r="F23" s="65"/>
      <c r="G23" s="65">
        <v>126971.88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9"/>
    </row>
    <row r="24" spans="1:19" ht="23.25" x14ac:dyDescent="0.2">
      <c r="A24" s="43" t="s">
        <v>103</v>
      </c>
      <c r="B24" s="36" t="s">
        <v>85</v>
      </c>
      <c r="C24" s="42"/>
      <c r="D24" s="56"/>
      <c r="E24" s="56"/>
      <c r="F24" s="56"/>
      <c r="G24" s="56"/>
      <c r="H24" s="56"/>
      <c r="I24" s="56"/>
      <c r="J24" s="56"/>
      <c r="K24" s="56"/>
      <c r="L24" s="56">
        <f t="shared" si="1"/>
        <v>0</v>
      </c>
      <c r="M24" s="56"/>
      <c r="N24" s="56"/>
      <c r="O24" s="56"/>
      <c r="P24" s="56">
        <f t="shared" si="2"/>
        <v>0</v>
      </c>
      <c r="Q24" s="56"/>
      <c r="R24" s="56"/>
      <c r="S24" s="57"/>
    </row>
    <row r="25" spans="1:19" ht="23.25" x14ac:dyDescent="0.2">
      <c r="A25" s="43" t="s">
        <v>71</v>
      </c>
      <c r="B25" s="36" t="s">
        <v>86</v>
      </c>
      <c r="C25" s="42"/>
      <c r="D25" s="56"/>
      <c r="E25" s="56"/>
      <c r="F25" s="56"/>
      <c r="G25" s="56"/>
      <c r="H25" s="56"/>
      <c r="I25" s="56"/>
      <c r="J25" s="56"/>
      <c r="K25" s="56"/>
      <c r="L25" s="56">
        <f t="shared" si="1"/>
        <v>0</v>
      </c>
      <c r="M25" s="56"/>
      <c r="N25" s="56"/>
      <c r="O25" s="56"/>
      <c r="P25" s="56">
        <f t="shared" si="2"/>
        <v>0</v>
      </c>
      <c r="Q25" s="56"/>
      <c r="R25" s="56"/>
      <c r="S25" s="57"/>
    </row>
    <row r="26" spans="1:19" ht="30.75" customHeight="1" x14ac:dyDescent="0.2">
      <c r="A26" s="44" t="s">
        <v>72</v>
      </c>
      <c r="B26" s="45">
        <v>200</v>
      </c>
      <c r="C26" s="46"/>
      <c r="D26" s="40">
        <f t="shared" si="3"/>
        <v>7188291</v>
      </c>
      <c r="E26" s="40">
        <f t="shared" ref="E26:S26" si="4">E27+E35+E38+E45</f>
        <v>6537528.1200000001</v>
      </c>
      <c r="F26" s="40" t="e">
        <f t="shared" si="4"/>
        <v>#REF!</v>
      </c>
      <c r="G26" s="40">
        <f t="shared" si="4"/>
        <v>157962.88</v>
      </c>
      <c r="H26" s="40">
        <f t="shared" si="4"/>
        <v>0</v>
      </c>
      <c r="I26" s="40">
        <f t="shared" si="4"/>
        <v>0</v>
      </c>
      <c r="J26" s="40">
        <f t="shared" si="4"/>
        <v>492800</v>
      </c>
      <c r="K26" s="40">
        <f t="shared" si="4"/>
        <v>0</v>
      </c>
      <c r="L26" s="40">
        <f t="shared" si="4"/>
        <v>7188291</v>
      </c>
      <c r="M26" s="40">
        <f t="shared" si="4"/>
        <v>6664500</v>
      </c>
      <c r="N26" s="40">
        <f t="shared" si="4"/>
        <v>30991</v>
      </c>
      <c r="O26" s="40">
        <f t="shared" si="4"/>
        <v>492800</v>
      </c>
      <c r="P26" s="40">
        <f t="shared" si="4"/>
        <v>7188291</v>
      </c>
      <c r="Q26" s="40">
        <f t="shared" si="4"/>
        <v>6664500</v>
      </c>
      <c r="R26" s="40">
        <f t="shared" si="4"/>
        <v>30991</v>
      </c>
      <c r="S26" s="40">
        <f t="shared" si="4"/>
        <v>492800</v>
      </c>
    </row>
    <row r="27" spans="1:19" ht="38.25" customHeight="1" x14ac:dyDescent="0.2">
      <c r="A27" s="44" t="s">
        <v>73</v>
      </c>
      <c r="B27" s="45">
        <v>210</v>
      </c>
      <c r="C27" s="47"/>
      <c r="D27" s="40">
        <f>E27+G27+H27+I27+J27</f>
        <v>4454180</v>
      </c>
      <c r="E27" s="40">
        <f>E28+E29+E30+E31+E32+E33+E34</f>
        <v>4454180</v>
      </c>
      <c r="F27" s="40">
        <f t="shared" ref="F27:M27" si="5">F28+F29+F30+F31+F32+F33</f>
        <v>0</v>
      </c>
      <c r="G27" s="40">
        <f t="shared" si="5"/>
        <v>0</v>
      </c>
      <c r="H27" s="40">
        <f t="shared" si="5"/>
        <v>0</v>
      </c>
      <c r="I27" s="40">
        <f t="shared" si="5"/>
        <v>0</v>
      </c>
      <c r="J27" s="40">
        <f t="shared" si="5"/>
        <v>0</v>
      </c>
      <c r="K27" s="40">
        <f t="shared" si="5"/>
        <v>0</v>
      </c>
      <c r="L27" s="40">
        <f t="shared" si="5"/>
        <v>4454180</v>
      </c>
      <c r="M27" s="40">
        <f t="shared" si="5"/>
        <v>4454180</v>
      </c>
      <c r="N27" s="40"/>
      <c r="O27" s="40">
        <f>O28+O29+O30+O31+O32+O33</f>
        <v>0</v>
      </c>
      <c r="P27" s="40">
        <f>P28+P29+P30+P31+P32+P33</f>
        <v>4454180</v>
      </c>
      <c r="Q27" s="40">
        <f>Q28+Q29+Q30+Q31+Q32+Q33</f>
        <v>4454180</v>
      </c>
      <c r="R27" s="40"/>
      <c r="S27" s="40">
        <f>S28+S29+S30+S31+S32+S33</f>
        <v>0</v>
      </c>
    </row>
    <row r="28" spans="1:19" ht="45.75" customHeight="1" x14ac:dyDescent="0.2">
      <c r="A28" s="43" t="s">
        <v>108</v>
      </c>
      <c r="B28" s="43">
        <v>211</v>
      </c>
      <c r="C28" s="58" t="s">
        <v>109</v>
      </c>
      <c r="D28" s="65">
        <f>E28+G28+H28+I28+J28</f>
        <v>2546760</v>
      </c>
      <c r="E28" s="65">
        <v>2546760</v>
      </c>
      <c r="F28" s="66"/>
      <c r="G28" s="66"/>
      <c r="H28" s="66"/>
      <c r="I28" s="66"/>
      <c r="J28" s="66"/>
      <c r="K28" s="66"/>
      <c r="L28" s="65">
        <f t="shared" si="1"/>
        <v>2546760</v>
      </c>
      <c r="M28" s="65">
        <v>2546760</v>
      </c>
      <c r="N28" s="66"/>
      <c r="O28" s="66"/>
      <c r="P28" s="65">
        <f t="shared" si="2"/>
        <v>2546760</v>
      </c>
      <c r="Q28" s="65">
        <v>2546760</v>
      </c>
      <c r="R28" s="66"/>
      <c r="S28" s="67"/>
    </row>
    <row r="29" spans="1:19" ht="41.25" customHeight="1" x14ac:dyDescent="0.2">
      <c r="A29" s="43" t="s">
        <v>110</v>
      </c>
      <c r="B29" s="43">
        <v>211</v>
      </c>
      <c r="C29" s="59" t="s">
        <v>111</v>
      </c>
      <c r="D29" s="65">
        <f t="shared" si="3"/>
        <v>774980</v>
      </c>
      <c r="E29" s="65">
        <v>774980</v>
      </c>
      <c r="F29" s="68"/>
      <c r="G29" s="68"/>
      <c r="H29" s="68"/>
      <c r="I29" s="68"/>
      <c r="J29" s="68"/>
      <c r="K29" s="68"/>
      <c r="L29" s="65">
        <f t="shared" si="1"/>
        <v>874280</v>
      </c>
      <c r="M29" s="68">
        <v>874280</v>
      </c>
      <c r="N29" s="68"/>
      <c r="O29" s="65"/>
      <c r="P29" s="65">
        <f t="shared" si="2"/>
        <v>874280</v>
      </c>
      <c r="Q29" s="68">
        <v>874280</v>
      </c>
      <c r="R29" s="68"/>
      <c r="S29" s="69"/>
    </row>
    <row r="30" spans="1:19" ht="21.75" customHeight="1" x14ac:dyDescent="0.2">
      <c r="A30" s="43" t="s">
        <v>112</v>
      </c>
      <c r="B30" s="43">
        <v>213</v>
      </c>
      <c r="C30" s="58"/>
      <c r="D30" s="65">
        <f t="shared" si="3"/>
        <v>0</v>
      </c>
      <c r="E30" s="65"/>
      <c r="F30" s="68"/>
      <c r="G30" s="68"/>
      <c r="H30" s="68"/>
      <c r="I30" s="68"/>
      <c r="J30" s="68"/>
      <c r="K30" s="68"/>
      <c r="L30" s="65">
        <f t="shared" si="1"/>
        <v>0</v>
      </c>
      <c r="M30" s="65"/>
      <c r="N30" s="65"/>
      <c r="O30" s="65"/>
      <c r="P30" s="65">
        <f t="shared" si="2"/>
        <v>0</v>
      </c>
      <c r="Q30" s="65"/>
      <c r="R30" s="65"/>
      <c r="S30" s="69"/>
    </row>
    <row r="31" spans="1:19" ht="18" customHeight="1" x14ac:dyDescent="0.2">
      <c r="A31" s="43" t="s">
        <v>112</v>
      </c>
      <c r="B31" s="43">
        <v>213</v>
      </c>
      <c r="C31" s="59"/>
      <c r="D31" s="65">
        <f t="shared" si="3"/>
        <v>0</v>
      </c>
      <c r="E31" s="65"/>
      <c r="F31" s="68"/>
      <c r="G31" s="68"/>
      <c r="H31" s="68"/>
      <c r="I31" s="68"/>
      <c r="J31" s="68"/>
      <c r="K31" s="68"/>
      <c r="L31" s="65">
        <f t="shared" si="1"/>
        <v>0</v>
      </c>
      <c r="M31" s="65"/>
      <c r="N31" s="65"/>
      <c r="O31" s="65"/>
      <c r="P31" s="65">
        <f t="shared" si="2"/>
        <v>0</v>
      </c>
      <c r="Q31" s="65"/>
      <c r="R31" s="65"/>
      <c r="S31" s="69"/>
    </row>
    <row r="32" spans="1:19" ht="46.5" customHeight="1" x14ac:dyDescent="0.2">
      <c r="A32" s="43" t="s">
        <v>113</v>
      </c>
      <c r="B32" s="43">
        <v>212</v>
      </c>
      <c r="C32" s="58" t="s">
        <v>114</v>
      </c>
      <c r="D32" s="65">
        <f t="shared" si="3"/>
        <v>769120</v>
      </c>
      <c r="E32" s="65">
        <v>769120</v>
      </c>
      <c r="F32" s="68"/>
      <c r="G32" s="68"/>
      <c r="H32" s="68"/>
      <c r="I32" s="68"/>
      <c r="J32" s="68"/>
      <c r="K32" s="68"/>
      <c r="L32" s="65">
        <f t="shared" si="1"/>
        <v>769120</v>
      </c>
      <c r="M32" s="65">
        <v>769120</v>
      </c>
      <c r="N32" s="65"/>
      <c r="O32" s="65"/>
      <c r="P32" s="65">
        <f t="shared" si="2"/>
        <v>769120</v>
      </c>
      <c r="Q32" s="65">
        <v>769120</v>
      </c>
      <c r="R32" s="65"/>
      <c r="S32" s="69"/>
    </row>
    <row r="33" spans="1:19" ht="56.25" customHeight="1" x14ac:dyDescent="0.2">
      <c r="A33" s="43" t="s">
        <v>115</v>
      </c>
      <c r="B33" s="43">
        <v>212</v>
      </c>
      <c r="C33" s="59" t="s">
        <v>116</v>
      </c>
      <c r="D33" s="65">
        <f t="shared" si="3"/>
        <v>234020</v>
      </c>
      <c r="E33" s="65">
        <v>234020</v>
      </c>
      <c r="F33" s="68"/>
      <c r="G33" s="68"/>
      <c r="H33" s="68"/>
      <c r="I33" s="68"/>
      <c r="J33" s="68"/>
      <c r="K33" s="68"/>
      <c r="L33" s="65">
        <f t="shared" si="1"/>
        <v>264020</v>
      </c>
      <c r="M33" s="65">
        <v>264020</v>
      </c>
      <c r="N33" s="65"/>
      <c r="O33" s="65"/>
      <c r="P33" s="65">
        <f t="shared" si="2"/>
        <v>264020</v>
      </c>
      <c r="Q33" s="65">
        <v>264020</v>
      </c>
      <c r="R33" s="65"/>
      <c r="S33" s="69"/>
    </row>
    <row r="34" spans="1:19" ht="74.25" customHeight="1" x14ac:dyDescent="0.2">
      <c r="A34" s="43" t="s">
        <v>119</v>
      </c>
      <c r="B34" s="43">
        <v>214</v>
      </c>
      <c r="C34" s="59" t="s">
        <v>118</v>
      </c>
      <c r="D34" s="65">
        <v>129300</v>
      </c>
      <c r="E34" s="65" t="s">
        <v>146</v>
      </c>
      <c r="F34" s="68"/>
      <c r="G34" s="68"/>
      <c r="H34" s="68"/>
      <c r="I34" s="68"/>
      <c r="J34" s="68"/>
      <c r="K34" s="68"/>
      <c r="L34" s="65"/>
      <c r="M34" s="65"/>
      <c r="N34" s="65"/>
      <c r="O34" s="65"/>
      <c r="P34" s="65"/>
      <c r="Q34" s="65"/>
      <c r="R34" s="65"/>
      <c r="S34" s="69"/>
    </row>
    <row r="35" spans="1:19" ht="40.5" customHeight="1" x14ac:dyDescent="0.2">
      <c r="A35" s="44" t="s">
        <v>74</v>
      </c>
      <c r="B35" s="45">
        <v>220</v>
      </c>
      <c r="C35" s="60"/>
      <c r="D35" s="65">
        <f t="shared" si="3"/>
        <v>0</v>
      </c>
      <c r="E35" s="65">
        <f>E36+E37</f>
        <v>0</v>
      </c>
      <c r="F35" s="66">
        <f t="shared" ref="F35:S35" si="6">F36+F37</f>
        <v>0</v>
      </c>
      <c r="G35" s="66">
        <f t="shared" si="6"/>
        <v>0</v>
      </c>
      <c r="H35" s="66">
        <f t="shared" si="6"/>
        <v>0</v>
      </c>
      <c r="I35" s="66">
        <f t="shared" si="6"/>
        <v>0</v>
      </c>
      <c r="J35" s="66">
        <f t="shared" si="6"/>
        <v>0</v>
      </c>
      <c r="K35" s="66">
        <f t="shared" si="6"/>
        <v>0</v>
      </c>
      <c r="L35" s="66">
        <f t="shared" si="6"/>
        <v>0</v>
      </c>
      <c r="M35" s="66">
        <f t="shared" si="6"/>
        <v>0</v>
      </c>
      <c r="N35" s="66"/>
      <c r="O35" s="66">
        <f t="shared" si="6"/>
        <v>0</v>
      </c>
      <c r="P35" s="66">
        <f t="shared" si="6"/>
        <v>0</v>
      </c>
      <c r="Q35" s="66">
        <f t="shared" si="6"/>
        <v>0</v>
      </c>
      <c r="R35" s="66"/>
      <c r="S35" s="66">
        <f t="shared" si="6"/>
        <v>0</v>
      </c>
    </row>
    <row r="36" spans="1:19" ht="55.5" customHeight="1" x14ac:dyDescent="0.3">
      <c r="A36" s="43" t="s">
        <v>166</v>
      </c>
      <c r="B36" s="43"/>
      <c r="C36" s="58"/>
      <c r="D36" s="65">
        <f t="shared" si="3"/>
        <v>0</v>
      </c>
      <c r="E36" s="70"/>
      <c r="F36" s="71"/>
      <c r="G36" s="72"/>
      <c r="H36" s="72"/>
      <c r="I36" s="72"/>
      <c r="J36" s="72"/>
      <c r="K36" s="73"/>
      <c r="L36" s="65">
        <f t="shared" si="1"/>
        <v>0</v>
      </c>
      <c r="M36" s="70"/>
      <c r="N36" s="70"/>
      <c r="O36" s="65"/>
      <c r="P36" s="65">
        <f t="shared" si="2"/>
        <v>0</v>
      </c>
      <c r="Q36" s="70"/>
      <c r="R36" s="70"/>
      <c r="S36" s="69"/>
    </row>
    <row r="37" spans="1:19" ht="36" customHeight="1" x14ac:dyDescent="0.3">
      <c r="A37" s="43" t="s">
        <v>117</v>
      </c>
      <c r="B37" s="43"/>
      <c r="C37" s="59"/>
      <c r="D37" s="65">
        <f t="shared" si="3"/>
        <v>0</v>
      </c>
      <c r="E37" s="65"/>
      <c r="F37" s="71"/>
      <c r="G37" s="72"/>
      <c r="H37" s="72"/>
      <c r="I37" s="72"/>
      <c r="J37" s="72"/>
      <c r="K37" s="73"/>
      <c r="L37" s="65">
        <f t="shared" si="1"/>
        <v>0</v>
      </c>
      <c r="M37" s="70"/>
      <c r="N37" s="70"/>
      <c r="O37" s="65"/>
      <c r="P37" s="65">
        <f t="shared" si="2"/>
        <v>0</v>
      </c>
      <c r="Q37" s="70"/>
      <c r="R37" s="70"/>
      <c r="S37" s="69"/>
    </row>
    <row r="38" spans="1:19" ht="37.5" x14ac:dyDescent="0.2">
      <c r="A38" s="44" t="s">
        <v>75</v>
      </c>
      <c r="B38" s="45">
        <v>230</v>
      </c>
      <c r="C38" s="60"/>
      <c r="D38" s="66">
        <f>E38+G38+H38+I38+J38</f>
        <v>10500</v>
      </c>
      <c r="E38" s="66">
        <f>E39+E40+E41</f>
        <v>5500</v>
      </c>
      <c r="F38" s="66" t="e">
        <f>F39+F40+F41</f>
        <v>#REF!</v>
      </c>
      <c r="G38" s="66">
        <f>G39+G40+G41</f>
        <v>0</v>
      </c>
      <c r="H38" s="66">
        <f>H39+H40+H41</f>
        <v>0</v>
      </c>
      <c r="I38" s="66">
        <f>I39+I40+I41</f>
        <v>0</v>
      </c>
      <c r="J38" s="66">
        <f>J39+J40+J41+J42</f>
        <v>5000</v>
      </c>
      <c r="K38" s="66">
        <f>K39+K40+K41</f>
        <v>0</v>
      </c>
      <c r="L38" s="66">
        <f>L39+L40+L41+L42</f>
        <v>10500</v>
      </c>
      <c r="M38" s="66">
        <f>M39+M40+M41</f>
        <v>5500</v>
      </c>
      <c r="N38" s="66">
        <f>N39+N40+N41</f>
        <v>0</v>
      </c>
      <c r="O38" s="66">
        <f>O39+O40+O41+O42</f>
        <v>5000</v>
      </c>
      <c r="P38" s="66">
        <f>P39+P40+P41+P42</f>
        <v>10500</v>
      </c>
      <c r="Q38" s="66">
        <f>Q39+Q40+Q41</f>
        <v>5500</v>
      </c>
      <c r="R38" s="66">
        <f>R39+R40+R41</f>
        <v>0</v>
      </c>
      <c r="S38" s="66">
        <f>S39+S40+S41+S42</f>
        <v>5000</v>
      </c>
    </row>
    <row r="39" spans="1:19" ht="38.25" customHeight="1" x14ac:dyDescent="0.3">
      <c r="A39" s="43" t="s">
        <v>120</v>
      </c>
      <c r="B39" s="43"/>
      <c r="C39" s="59" t="s">
        <v>121</v>
      </c>
      <c r="D39" s="65">
        <f t="shared" si="3"/>
        <v>5500</v>
      </c>
      <c r="E39" s="70" t="s">
        <v>150</v>
      </c>
      <c r="F39" s="71"/>
      <c r="G39" s="72"/>
      <c r="H39" s="72"/>
      <c r="I39" s="72"/>
      <c r="J39" s="68"/>
      <c r="K39" s="73"/>
      <c r="L39" s="65" t="str">
        <f t="shared" si="1"/>
        <v>5500</v>
      </c>
      <c r="M39" s="70" t="s">
        <v>150</v>
      </c>
      <c r="N39" s="70"/>
      <c r="O39" s="65"/>
      <c r="P39" s="65" t="str">
        <f t="shared" si="2"/>
        <v>5500</v>
      </c>
      <c r="Q39" s="70" t="s">
        <v>150</v>
      </c>
      <c r="R39" s="70"/>
      <c r="S39" s="69"/>
    </row>
    <row r="40" spans="1:19" ht="42" customHeight="1" x14ac:dyDescent="0.3">
      <c r="A40" s="43" t="s">
        <v>151</v>
      </c>
      <c r="B40" s="43"/>
      <c r="C40" s="59" t="s">
        <v>159</v>
      </c>
      <c r="D40" s="65">
        <f t="shared" si="3"/>
        <v>300</v>
      </c>
      <c r="E40" s="70"/>
      <c r="F40" s="71"/>
      <c r="G40" s="72"/>
      <c r="H40" s="72"/>
      <c r="I40" s="72"/>
      <c r="J40" s="68">
        <v>300</v>
      </c>
      <c r="K40" s="73"/>
      <c r="L40" s="65">
        <f>M40+O40</f>
        <v>300</v>
      </c>
      <c r="M40" s="70"/>
      <c r="N40" s="70"/>
      <c r="O40" s="65">
        <v>300</v>
      </c>
      <c r="P40" s="65">
        <f>Q40+S40</f>
        <v>300</v>
      </c>
      <c r="Q40" s="70"/>
      <c r="R40" s="70"/>
      <c r="S40" s="69">
        <v>300</v>
      </c>
    </row>
    <row r="41" spans="1:19" ht="75.75" customHeight="1" x14ac:dyDescent="0.3">
      <c r="A41" s="43" t="s">
        <v>167</v>
      </c>
      <c r="B41" s="43"/>
      <c r="C41" s="59" t="s">
        <v>122</v>
      </c>
      <c r="D41" s="65">
        <f>E41+G41+H41+I41+J41</f>
        <v>3000</v>
      </c>
      <c r="E41" s="74"/>
      <c r="F41" s="75" t="e">
        <f>F43+#REF!+#REF!+#REF!+#REF!+F44+#REF!+#REF!+F52+F53+F67</f>
        <v>#REF!</v>
      </c>
      <c r="G41" s="74"/>
      <c r="H41" s="74"/>
      <c r="I41" s="74"/>
      <c r="J41" s="74">
        <v>3000</v>
      </c>
      <c r="K41" s="74"/>
      <c r="L41" s="65">
        <f>M41+O41</f>
        <v>3000</v>
      </c>
      <c r="M41" s="76"/>
      <c r="N41" s="76"/>
      <c r="O41" s="65">
        <v>3000</v>
      </c>
      <c r="P41" s="65">
        <f>Q41+S41</f>
        <v>3000</v>
      </c>
      <c r="Q41" s="76"/>
      <c r="R41" s="76"/>
      <c r="S41" s="67">
        <v>3000</v>
      </c>
    </row>
    <row r="42" spans="1:19" ht="57" customHeight="1" x14ac:dyDescent="0.3">
      <c r="A42" s="43" t="s">
        <v>168</v>
      </c>
      <c r="B42" s="43"/>
      <c r="C42" s="59" t="s">
        <v>123</v>
      </c>
      <c r="D42" s="65">
        <f>E42+G42+H42+I42+J42</f>
        <v>1700</v>
      </c>
      <c r="E42" s="74"/>
      <c r="F42" s="75"/>
      <c r="G42" s="74"/>
      <c r="H42" s="74"/>
      <c r="I42" s="74"/>
      <c r="J42" s="74">
        <v>1700</v>
      </c>
      <c r="K42" s="74"/>
      <c r="L42" s="65">
        <f>O42</f>
        <v>1700</v>
      </c>
      <c r="M42" s="76"/>
      <c r="N42" s="76"/>
      <c r="O42" s="65">
        <v>1700</v>
      </c>
      <c r="P42" s="65">
        <f>Q42+S42</f>
        <v>1700</v>
      </c>
      <c r="Q42" s="76"/>
      <c r="R42" s="76"/>
      <c r="S42" s="67">
        <v>1700</v>
      </c>
    </row>
    <row r="43" spans="1:19" ht="42" customHeight="1" x14ac:dyDescent="0.3">
      <c r="A43" s="44" t="s">
        <v>87</v>
      </c>
      <c r="B43" s="44">
        <v>240</v>
      </c>
      <c r="C43" s="60"/>
      <c r="D43" s="66">
        <f t="shared" si="3"/>
        <v>0</v>
      </c>
      <c r="E43" s="77"/>
      <c r="F43" s="77"/>
      <c r="G43" s="77"/>
      <c r="H43" s="77"/>
      <c r="I43" s="77"/>
      <c r="J43" s="77"/>
      <c r="K43" s="77"/>
      <c r="L43" s="65">
        <f t="shared" si="1"/>
        <v>0</v>
      </c>
      <c r="M43" s="75"/>
      <c r="N43" s="75"/>
      <c r="O43" s="65"/>
      <c r="P43" s="65">
        <f t="shared" si="2"/>
        <v>0</v>
      </c>
      <c r="Q43" s="75"/>
      <c r="R43" s="75"/>
      <c r="S43" s="69"/>
    </row>
    <row r="44" spans="1:19" ht="48.75" customHeight="1" x14ac:dyDescent="0.2">
      <c r="A44" s="44" t="s">
        <v>76</v>
      </c>
      <c r="B44" s="45">
        <v>250</v>
      </c>
      <c r="C44" s="60"/>
      <c r="D44" s="66">
        <f t="shared" si="3"/>
        <v>0</v>
      </c>
      <c r="E44" s="76"/>
      <c r="F44" s="76"/>
      <c r="G44" s="76"/>
      <c r="H44" s="76"/>
      <c r="I44" s="76"/>
      <c r="J44" s="76"/>
      <c r="K44" s="76"/>
      <c r="L44" s="65">
        <f t="shared" si="1"/>
        <v>0</v>
      </c>
      <c r="M44" s="74"/>
      <c r="N44" s="74"/>
      <c r="O44" s="65"/>
      <c r="P44" s="65">
        <f t="shared" si="2"/>
        <v>0</v>
      </c>
      <c r="Q44" s="74"/>
      <c r="R44" s="74"/>
      <c r="S44" s="69"/>
    </row>
    <row r="45" spans="1:19" ht="41.25" customHeight="1" x14ac:dyDescent="0.2">
      <c r="A45" s="44" t="s">
        <v>77</v>
      </c>
      <c r="B45" s="45">
        <v>260</v>
      </c>
      <c r="C45" s="60"/>
      <c r="D45" s="66">
        <f t="shared" si="3"/>
        <v>2723611</v>
      </c>
      <c r="E45" s="76">
        <f>E46+E52+E47+E49+E50+E51+E53+E54+E55+E57+E59+E60+E62+E64+E65+E58+E61+E63+E66+E56</f>
        <v>2077848.12</v>
      </c>
      <c r="F45" s="76">
        <f t="shared" ref="F45:K45" si="7">F46+F52+F47+F49+F50+F51+F53+F54+F55+F57+F59+F60+F62+F64+F65+F58+F61+F63+F66+F56</f>
        <v>0</v>
      </c>
      <c r="G45" s="76">
        <f>G46+G52+G47+G48+G50+G51+G53+G54+G55+G57+G59+G60+G62+G64+G65+G58+G61+G63+G66+G56</f>
        <v>157962.88</v>
      </c>
      <c r="H45" s="76">
        <f t="shared" si="7"/>
        <v>0</v>
      </c>
      <c r="I45" s="76">
        <f t="shared" si="7"/>
        <v>0</v>
      </c>
      <c r="J45" s="76">
        <f t="shared" si="7"/>
        <v>487800</v>
      </c>
      <c r="K45" s="76">
        <f t="shared" si="7"/>
        <v>0</v>
      </c>
      <c r="L45" s="76">
        <f t="shared" ref="L45" si="8">L46+L52+L47+L49+L50+L51+L53+L54+L55+L57+L59+L60+L62+L64+L65+L58+L61+L63+L66+L56</f>
        <v>2723611</v>
      </c>
      <c r="M45" s="76">
        <f t="shared" ref="M45:N45" si="9">M46+M52+M47+M49+M50+M51+M53+M54+M55+M57+M59+M60+M62+M64+M65+M58+M61+M63+M66+M56</f>
        <v>2204820</v>
      </c>
      <c r="N45" s="76">
        <f t="shared" si="9"/>
        <v>30991</v>
      </c>
      <c r="O45" s="76">
        <f t="shared" ref="O45" si="10">O46+O52+O47+O49+O50+O51+O53+O54+O55+O57+O59+O60+O62+O64+O65+O58+O61+O63+O66+O56</f>
        <v>487800</v>
      </c>
      <c r="P45" s="76">
        <f t="shared" ref="P45" si="11">P46+P52+P47+P49+P50+P51+P53+P54+P55+P57+P59+P60+P62+P64+P65+P58+P61+P63+P66+P56</f>
        <v>2723611</v>
      </c>
      <c r="Q45" s="76">
        <f t="shared" ref="Q45:R45" si="12">Q46+Q52+Q47+Q49+Q50+Q51+Q53+Q54+Q55+Q57+Q59+Q60+Q62+Q64+Q65+Q58+Q61+Q63+Q66+Q56</f>
        <v>2204820</v>
      </c>
      <c r="R45" s="76">
        <f t="shared" si="12"/>
        <v>30991</v>
      </c>
      <c r="S45" s="76">
        <f t="shared" ref="S45" si="13">S46+S52+S47+S49+S50+S51+S53+S54+S55+S57+S59+S60+S62+S64+S65+S58+S61+S63+S66+S56</f>
        <v>487800</v>
      </c>
    </row>
    <row r="46" spans="1:19" ht="20.25" customHeight="1" x14ac:dyDescent="0.3">
      <c r="A46" s="43" t="s">
        <v>130</v>
      </c>
      <c r="B46" s="48"/>
      <c r="C46" s="58"/>
      <c r="D46" s="65">
        <f t="shared" si="3"/>
        <v>0</v>
      </c>
      <c r="E46" s="74"/>
      <c r="F46" s="75"/>
      <c r="G46" s="75"/>
      <c r="H46" s="75"/>
      <c r="I46" s="75"/>
      <c r="J46" s="75"/>
      <c r="K46" s="75"/>
      <c r="L46" s="65">
        <f t="shared" si="1"/>
        <v>0</v>
      </c>
      <c r="M46" s="74"/>
      <c r="N46" s="74"/>
      <c r="O46" s="65"/>
      <c r="P46" s="65">
        <f t="shared" si="2"/>
        <v>0</v>
      </c>
      <c r="Q46" s="74"/>
      <c r="R46" s="74"/>
      <c r="S46" s="69"/>
    </row>
    <row r="47" spans="1:19" ht="44.25" customHeight="1" x14ac:dyDescent="0.3">
      <c r="A47" s="43" t="s">
        <v>156</v>
      </c>
      <c r="B47" s="48"/>
      <c r="C47" s="59" t="s">
        <v>124</v>
      </c>
      <c r="D47" s="65">
        <f t="shared" si="3"/>
        <v>30000</v>
      </c>
      <c r="E47" s="74"/>
      <c r="F47" s="75"/>
      <c r="G47" s="75"/>
      <c r="H47" s="75"/>
      <c r="I47" s="75"/>
      <c r="J47" s="75">
        <v>30000</v>
      </c>
      <c r="K47" s="75"/>
      <c r="L47" s="65">
        <f>M47+O47</f>
        <v>30000</v>
      </c>
      <c r="M47" s="74"/>
      <c r="N47" s="74"/>
      <c r="O47" s="65">
        <v>30000</v>
      </c>
      <c r="P47" s="65">
        <f>Q47+S47</f>
        <v>30000</v>
      </c>
      <c r="Q47" s="74"/>
      <c r="R47" s="74"/>
      <c r="S47" s="69">
        <v>30000</v>
      </c>
    </row>
    <row r="48" spans="1:19" ht="42" customHeight="1" x14ac:dyDescent="0.3">
      <c r="A48" s="43" t="s">
        <v>165</v>
      </c>
      <c r="B48" s="49"/>
      <c r="C48" s="59" t="s">
        <v>125</v>
      </c>
      <c r="D48" s="65">
        <f>G48</f>
        <v>126971.88</v>
      </c>
      <c r="E48" s="74"/>
      <c r="F48" s="75"/>
      <c r="G48" s="75">
        <v>126971.88</v>
      </c>
      <c r="H48" s="75"/>
      <c r="I48" s="75"/>
      <c r="J48" s="75"/>
      <c r="K48" s="75"/>
      <c r="L48" s="65"/>
      <c r="M48" s="74"/>
      <c r="N48" s="74"/>
      <c r="O48" s="65"/>
      <c r="P48" s="65"/>
      <c r="Q48" s="74"/>
      <c r="R48" s="74"/>
      <c r="S48" s="69"/>
    </row>
    <row r="49" spans="1:19" ht="39.75" customHeight="1" x14ac:dyDescent="0.3">
      <c r="A49" s="43" t="s">
        <v>126</v>
      </c>
      <c r="B49" s="48"/>
      <c r="C49" s="59" t="s">
        <v>125</v>
      </c>
      <c r="D49" s="65">
        <f t="shared" si="3"/>
        <v>1470128.12</v>
      </c>
      <c r="E49" s="74">
        <v>1470128.12</v>
      </c>
      <c r="F49" s="75"/>
      <c r="G49" s="75"/>
      <c r="H49" s="75"/>
      <c r="I49" s="75"/>
      <c r="J49" s="75"/>
      <c r="K49" s="75"/>
      <c r="L49" s="65">
        <f t="shared" si="1"/>
        <v>1597100</v>
      </c>
      <c r="M49" s="74">
        <v>1597100</v>
      </c>
      <c r="N49" s="74"/>
      <c r="O49" s="65"/>
      <c r="P49" s="65">
        <f t="shared" si="2"/>
        <v>1597100</v>
      </c>
      <c r="Q49" s="74">
        <v>1597100</v>
      </c>
      <c r="R49" s="74"/>
      <c r="S49" s="69"/>
    </row>
    <row r="50" spans="1:19" ht="39" customHeight="1" x14ac:dyDescent="0.3">
      <c r="A50" s="43" t="s">
        <v>127</v>
      </c>
      <c r="B50" s="48"/>
      <c r="C50" s="59" t="s">
        <v>128</v>
      </c>
      <c r="D50" s="65">
        <f t="shared" si="3"/>
        <v>7000</v>
      </c>
      <c r="E50" s="74">
        <v>7000</v>
      </c>
      <c r="F50" s="75"/>
      <c r="G50" s="75"/>
      <c r="H50" s="75"/>
      <c r="I50" s="75"/>
      <c r="J50" s="75"/>
      <c r="K50" s="75"/>
      <c r="L50" s="65">
        <f t="shared" si="1"/>
        <v>7000</v>
      </c>
      <c r="M50" s="74">
        <v>7000</v>
      </c>
      <c r="N50" s="74"/>
      <c r="O50" s="65"/>
      <c r="P50" s="65">
        <f t="shared" si="2"/>
        <v>7000</v>
      </c>
      <c r="Q50" s="74">
        <v>7000</v>
      </c>
      <c r="R50" s="74"/>
      <c r="S50" s="69"/>
    </row>
    <row r="51" spans="1:19" ht="41.25" customHeight="1" x14ac:dyDescent="0.3">
      <c r="A51" s="43" t="s">
        <v>152</v>
      </c>
      <c r="B51" s="48"/>
      <c r="C51" s="59" t="s">
        <v>129</v>
      </c>
      <c r="D51" s="65">
        <f t="shared" si="3"/>
        <v>90000</v>
      </c>
      <c r="E51" s="74"/>
      <c r="F51" s="75"/>
      <c r="G51" s="75"/>
      <c r="H51" s="75"/>
      <c r="I51" s="75"/>
      <c r="J51" s="75">
        <v>90000</v>
      </c>
      <c r="K51" s="75"/>
      <c r="L51" s="65">
        <f>M51+N51+O51</f>
        <v>90000</v>
      </c>
      <c r="M51" s="74"/>
      <c r="N51" s="74"/>
      <c r="O51" s="65">
        <v>90000</v>
      </c>
      <c r="P51" s="65">
        <f>Q51+S51</f>
        <v>90000</v>
      </c>
      <c r="Q51" s="74"/>
      <c r="R51" s="74"/>
      <c r="S51" s="69">
        <v>90000</v>
      </c>
    </row>
    <row r="52" spans="1:19" ht="19.5" customHeight="1" x14ac:dyDescent="0.3">
      <c r="A52" s="43" t="s">
        <v>131</v>
      </c>
      <c r="B52" s="43"/>
      <c r="C52" s="58"/>
      <c r="D52" s="65">
        <f t="shared" si="3"/>
        <v>0</v>
      </c>
      <c r="E52" s="74"/>
      <c r="F52" s="75"/>
      <c r="G52" s="75"/>
      <c r="H52" s="75"/>
      <c r="I52" s="75"/>
      <c r="J52" s="75"/>
      <c r="K52" s="75"/>
      <c r="L52" s="65">
        <f t="shared" si="1"/>
        <v>0</v>
      </c>
      <c r="M52" s="74"/>
      <c r="N52" s="74"/>
      <c r="O52" s="65"/>
      <c r="P52" s="65">
        <f t="shared" si="2"/>
        <v>0</v>
      </c>
      <c r="Q52" s="74"/>
      <c r="R52" s="74"/>
      <c r="S52" s="69"/>
    </row>
    <row r="53" spans="1:19" ht="37.5" customHeight="1" x14ac:dyDescent="0.3">
      <c r="A53" s="43" t="s">
        <v>132</v>
      </c>
      <c r="B53" s="43"/>
      <c r="C53" s="59" t="s">
        <v>133</v>
      </c>
      <c r="D53" s="65">
        <f t="shared" si="3"/>
        <v>0</v>
      </c>
      <c r="E53" s="74"/>
      <c r="F53" s="75"/>
      <c r="G53" s="75"/>
      <c r="H53" s="75"/>
      <c r="I53" s="75"/>
      <c r="J53" s="75"/>
      <c r="K53" s="75"/>
      <c r="L53" s="65">
        <f t="shared" si="1"/>
        <v>0</v>
      </c>
      <c r="M53" s="75"/>
      <c r="N53" s="75"/>
      <c r="O53" s="65"/>
      <c r="P53" s="65">
        <f t="shared" si="2"/>
        <v>0</v>
      </c>
      <c r="Q53" s="75"/>
      <c r="R53" s="75"/>
      <c r="S53" s="69"/>
    </row>
    <row r="54" spans="1:19" ht="36.75" customHeight="1" x14ac:dyDescent="0.3">
      <c r="A54" s="43" t="s">
        <v>153</v>
      </c>
      <c r="B54" s="43"/>
      <c r="C54" s="59" t="s">
        <v>133</v>
      </c>
      <c r="D54" s="65">
        <f t="shared" si="3"/>
        <v>65000</v>
      </c>
      <c r="E54" s="74"/>
      <c r="F54" s="75"/>
      <c r="G54" s="75"/>
      <c r="H54" s="75"/>
      <c r="I54" s="75"/>
      <c r="J54" s="75">
        <v>65000</v>
      </c>
      <c r="K54" s="75"/>
      <c r="L54" s="65">
        <f>M54+O54</f>
        <v>65000</v>
      </c>
      <c r="M54" s="75"/>
      <c r="N54" s="75"/>
      <c r="O54" s="65">
        <v>65000</v>
      </c>
      <c r="P54" s="65">
        <f>Q54+S54</f>
        <v>65000</v>
      </c>
      <c r="Q54" s="75"/>
      <c r="R54" s="75"/>
      <c r="S54" s="69">
        <v>65000</v>
      </c>
    </row>
    <row r="55" spans="1:19" ht="16.5" customHeight="1" x14ac:dyDescent="0.3">
      <c r="A55" s="43" t="s">
        <v>134</v>
      </c>
      <c r="B55" s="43"/>
      <c r="C55" s="59"/>
      <c r="D55" s="65">
        <f t="shared" si="3"/>
        <v>0</v>
      </c>
      <c r="E55" s="74"/>
      <c r="F55" s="75"/>
      <c r="G55" s="75"/>
      <c r="H55" s="75"/>
      <c r="I55" s="75"/>
      <c r="J55" s="75"/>
      <c r="K55" s="75"/>
      <c r="L55" s="65">
        <f t="shared" ref="L55:L74" si="14">M55</f>
        <v>0</v>
      </c>
      <c r="M55" s="75"/>
      <c r="N55" s="75"/>
      <c r="O55" s="65"/>
      <c r="P55" s="65">
        <f t="shared" ref="P55:P74" si="15">Q55</f>
        <v>0</v>
      </c>
      <c r="Q55" s="75"/>
      <c r="R55" s="75"/>
      <c r="S55" s="69"/>
    </row>
    <row r="56" spans="1:19" ht="22.5" customHeight="1" x14ac:dyDescent="0.3">
      <c r="A56" s="43" t="s">
        <v>135</v>
      </c>
      <c r="B56" s="43"/>
      <c r="C56" s="58"/>
      <c r="D56" s="65">
        <f t="shared" si="3"/>
        <v>0</v>
      </c>
      <c r="E56" s="74"/>
      <c r="F56" s="75"/>
      <c r="G56" s="75"/>
      <c r="H56" s="75"/>
      <c r="I56" s="75"/>
      <c r="J56" s="75"/>
      <c r="K56" s="75"/>
      <c r="L56" s="65">
        <f t="shared" si="14"/>
        <v>0</v>
      </c>
      <c r="M56" s="75"/>
      <c r="N56" s="75"/>
      <c r="O56" s="65"/>
      <c r="P56" s="65">
        <f t="shared" si="15"/>
        <v>0</v>
      </c>
      <c r="Q56" s="75"/>
      <c r="R56" s="75"/>
      <c r="S56" s="69"/>
    </row>
    <row r="57" spans="1:19" ht="43.5" customHeight="1" x14ac:dyDescent="0.3">
      <c r="A57" s="43" t="s">
        <v>137</v>
      </c>
      <c r="B57" s="43"/>
      <c r="C57" s="58" t="s">
        <v>136</v>
      </c>
      <c r="D57" s="65">
        <f t="shared" ref="D57:D66" si="16">E57+G57+H57+I57+J57</f>
        <v>100000</v>
      </c>
      <c r="E57" s="74">
        <v>100000</v>
      </c>
      <c r="F57" s="75"/>
      <c r="G57" s="75"/>
      <c r="H57" s="75"/>
      <c r="I57" s="75"/>
      <c r="J57" s="75"/>
      <c r="K57" s="75"/>
      <c r="L57" s="65">
        <f t="shared" si="14"/>
        <v>100000</v>
      </c>
      <c r="M57" s="75">
        <v>100000</v>
      </c>
      <c r="N57" s="75"/>
      <c r="O57" s="65"/>
      <c r="P57" s="65">
        <f t="shared" si="15"/>
        <v>100000</v>
      </c>
      <c r="Q57" s="75">
        <v>100000</v>
      </c>
      <c r="R57" s="75"/>
      <c r="S57" s="69"/>
    </row>
    <row r="58" spans="1:19" ht="39" customHeight="1" x14ac:dyDescent="0.3">
      <c r="A58" s="43" t="s">
        <v>138</v>
      </c>
      <c r="B58" s="43"/>
      <c r="C58" s="59" t="s">
        <v>139</v>
      </c>
      <c r="D58" s="65">
        <f t="shared" si="16"/>
        <v>434000</v>
      </c>
      <c r="E58" s="74">
        <v>434000</v>
      </c>
      <c r="F58" s="75"/>
      <c r="G58" s="75"/>
      <c r="H58" s="75"/>
      <c r="I58" s="75"/>
      <c r="J58" s="75"/>
      <c r="K58" s="75"/>
      <c r="L58" s="65">
        <f t="shared" si="14"/>
        <v>434000</v>
      </c>
      <c r="M58" s="75">
        <v>434000</v>
      </c>
      <c r="N58" s="75"/>
      <c r="O58" s="65"/>
      <c r="P58" s="65">
        <f t="shared" si="15"/>
        <v>434000</v>
      </c>
      <c r="Q58" s="75">
        <v>434000</v>
      </c>
      <c r="R58" s="75"/>
      <c r="S58" s="69"/>
    </row>
    <row r="59" spans="1:19" ht="42" customHeight="1" x14ac:dyDescent="0.3">
      <c r="A59" s="43" t="s">
        <v>155</v>
      </c>
      <c r="B59" s="43"/>
      <c r="C59" s="59" t="s">
        <v>139</v>
      </c>
      <c r="D59" s="65">
        <f t="shared" si="16"/>
        <v>287800</v>
      </c>
      <c r="E59" s="74"/>
      <c r="F59" s="75"/>
      <c r="G59" s="75"/>
      <c r="H59" s="75"/>
      <c r="I59" s="75"/>
      <c r="J59" s="75">
        <v>287800</v>
      </c>
      <c r="K59" s="75"/>
      <c r="L59" s="65">
        <f>M59+O59</f>
        <v>287800</v>
      </c>
      <c r="M59" s="75"/>
      <c r="N59" s="75"/>
      <c r="O59" s="65">
        <v>287800</v>
      </c>
      <c r="P59" s="65">
        <f>Q59+S59</f>
        <v>287800</v>
      </c>
      <c r="Q59" s="75"/>
      <c r="R59" s="75"/>
      <c r="S59" s="69">
        <v>287800</v>
      </c>
    </row>
    <row r="60" spans="1:19" ht="39" customHeight="1" x14ac:dyDescent="0.3">
      <c r="A60" s="43" t="s">
        <v>147</v>
      </c>
      <c r="B60" s="43"/>
      <c r="C60" s="58" t="s">
        <v>149</v>
      </c>
      <c r="D60" s="65">
        <f t="shared" si="16"/>
        <v>30991</v>
      </c>
      <c r="E60" s="74"/>
      <c r="F60" s="75"/>
      <c r="G60" s="75">
        <v>30991</v>
      </c>
      <c r="H60" s="75"/>
      <c r="I60" s="75"/>
      <c r="J60" s="75"/>
      <c r="K60" s="75"/>
      <c r="L60" s="65">
        <f>M60+N60</f>
        <v>30991</v>
      </c>
      <c r="M60" s="75"/>
      <c r="N60" s="75">
        <v>30991</v>
      </c>
      <c r="O60" s="65"/>
      <c r="P60" s="65">
        <f>R60</f>
        <v>30991</v>
      </c>
      <c r="Q60" s="75"/>
      <c r="R60" s="75">
        <v>30991</v>
      </c>
      <c r="S60" s="69"/>
    </row>
    <row r="61" spans="1:19" ht="33.75" customHeight="1" x14ac:dyDescent="0.3">
      <c r="A61" s="43" t="s">
        <v>140</v>
      </c>
      <c r="B61" s="43"/>
      <c r="C61" s="58"/>
      <c r="D61" s="65">
        <f t="shared" si="16"/>
        <v>0</v>
      </c>
      <c r="E61" s="74"/>
      <c r="F61" s="75"/>
      <c r="G61" s="75"/>
      <c r="H61" s="75"/>
      <c r="I61" s="75"/>
      <c r="J61" s="75"/>
      <c r="K61" s="75"/>
      <c r="L61" s="65">
        <f t="shared" si="14"/>
        <v>0</v>
      </c>
      <c r="M61" s="75"/>
      <c r="N61" s="75"/>
      <c r="O61" s="65"/>
      <c r="P61" s="65">
        <f t="shared" si="15"/>
        <v>0</v>
      </c>
      <c r="Q61" s="75"/>
      <c r="R61" s="75"/>
      <c r="S61" s="69"/>
    </row>
    <row r="62" spans="1:19" ht="56.25" x14ac:dyDescent="0.3">
      <c r="A62" s="43" t="s">
        <v>141</v>
      </c>
      <c r="B62" s="43"/>
      <c r="C62" s="58" t="s">
        <v>142</v>
      </c>
      <c r="D62" s="65">
        <f t="shared" si="16"/>
        <v>66720</v>
      </c>
      <c r="E62" s="74">
        <v>66720</v>
      </c>
      <c r="F62" s="75"/>
      <c r="G62" s="75"/>
      <c r="H62" s="75"/>
      <c r="I62" s="75"/>
      <c r="J62" s="75"/>
      <c r="K62" s="75"/>
      <c r="L62" s="65">
        <f t="shared" si="14"/>
        <v>66720</v>
      </c>
      <c r="M62" s="75">
        <v>66720</v>
      </c>
      <c r="N62" s="75"/>
      <c r="O62" s="65"/>
      <c r="P62" s="65">
        <f t="shared" si="15"/>
        <v>66720</v>
      </c>
      <c r="Q62" s="75">
        <v>66720</v>
      </c>
      <c r="R62" s="75"/>
      <c r="S62" s="69"/>
    </row>
    <row r="63" spans="1:19" ht="56.25" x14ac:dyDescent="0.3">
      <c r="A63" s="43" t="s">
        <v>154</v>
      </c>
      <c r="B63" s="43"/>
      <c r="C63" s="58" t="s">
        <v>143</v>
      </c>
      <c r="D63" s="65">
        <f t="shared" si="16"/>
        <v>15000</v>
      </c>
      <c r="E63" s="74"/>
      <c r="F63" s="75"/>
      <c r="G63" s="75"/>
      <c r="H63" s="75"/>
      <c r="I63" s="75"/>
      <c r="J63" s="75">
        <v>15000</v>
      </c>
      <c r="K63" s="75"/>
      <c r="L63" s="65">
        <f>M63+O63</f>
        <v>15000</v>
      </c>
      <c r="M63" s="75"/>
      <c r="N63" s="75"/>
      <c r="O63" s="65">
        <v>15000</v>
      </c>
      <c r="P63" s="65">
        <f>Q63+S63</f>
        <v>15000</v>
      </c>
      <c r="Q63" s="75"/>
      <c r="R63" s="75"/>
      <c r="S63" s="69">
        <v>15000</v>
      </c>
    </row>
    <row r="64" spans="1:19" ht="35.25" customHeight="1" x14ac:dyDescent="0.3">
      <c r="A64" s="43" t="s">
        <v>144</v>
      </c>
      <c r="B64" s="43"/>
      <c r="C64" s="59"/>
      <c r="D64" s="65">
        <f t="shared" si="16"/>
        <v>0</v>
      </c>
      <c r="E64" s="74"/>
      <c r="F64" s="75"/>
      <c r="G64" s="75"/>
      <c r="H64" s="75"/>
      <c r="I64" s="75"/>
      <c r="J64" s="75"/>
      <c r="K64" s="75"/>
      <c r="L64" s="65">
        <f t="shared" si="14"/>
        <v>0</v>
      </c>
      <c r="M64" s="75"/>
      <c r="N64" s="75"/>
      <c r="O64" s="65"/>
      <c r="P64" s="65">
        <f t="shared" si="15"/>
        <v>0</v>
      </c>
      <c r="Q64" s="75"/>
      <c r="R64" s="75"/>
      <c r="S64" s="69"/>
    </row>
    <row r="65" spans="1:19" ht="48.75" customHeight="1" x14ac:dyDescent="0.3">
      <c r="A65" s="43" t="s">
        <v>145</v>
      </c>
      <c r="B65" s="43"/>
      <c r="C65" s="58"/>
      <c r="D65" s="65">
        <f t="shared" si="16"/>
        <v>0</v>
      </c>
      <c r="E65" s="74"/>
      <c r="F65" s="75"/>
      <c r="G65" s="75"/>
      <c r="H65" s="75"/>
      <c r="I65" s="75"/>
      <c r="J65" s="75"/>
      <c r="K65" s="75"/>
      <c r="L65" s="65">
        <f t="shared" si="14"/>
        <v>0</v>
      </c>
      <c r="M65" s="75"/>
      <c r="N65" s="75"/>
      <c r="O65" s="65"/>
      <c r="P65" s="65">
        <f t="shared" si="15"/>
        <v>0</v>
      </c>
      <c r="Q65" s="75"/>
      <c r="R65" s="75"/>
      <c r="S65" s="69"/>
    </row>
    <row r="66" spans="1:19" ht="48" customHeight="1" x14ac:dyDescent="0.3">
      <c r="A66" s="43" t="s">
        <v>145</v>
      </c>
      <c r="B66" s="43"/>
      <c r="C66" s="58"/>
      <c r="D66" s="65">
        <f t="shared" si="16"/>
        <v>0</v>
      </c>
      <c r="E66" s="74"/>
      <c r="F66" s="75"/>
      <c r="G66" s="75"/>
      <c r="H66" s="75"/>
      <c r="I66" s="75"/>
      <c r="J66" s="75"/>
      <c r="K66" s="75"/>
      <c r="L66" s="65">
        <f t="shared" si="14"/>
        <v>0</v>
      </c>
      <c r="M66" s="75"/>
      <c r="N66" s="75"/>
      <c r="O66" s="65"/>
      <c r="P66" s="65">
        <f t="shared" si="15"/>
        <v>0</v>
      </c>
      <c r="Q66" s="75"/>
      <c r="R66" s="75"/>
      <c r="S66" s="69"/>
    </row>
    <row r="67" spans="1:19" ht="37.5" x14ac:dyDescent="0.3">
      <c r="A67" s="44" t="s">
        <v>78</v>
      </c>
      <c r="B67" s="45">
        <v>300</v>
      </c>
      <c r="C67" s="60"/>
      <c r="D67" s="66">
        <f t="shared" si="3"/>
        <v>0</v>
      </c>
      <c r="E67" s="76"/>
      <c r="F67" s="77"/>
      <c r="G67" s="77"/>
      <c r="H67" s="77"/>
      <c r="I67" s="77"/>
      <c r="J67" s="76"/>
      <c r="K67" s="77"/>
      <c r="L67" s="66">
        <f t="shared" si="14"/>
        <v>0</v>
      </c>
      <c r="M67" s="76"/>
      <c r="N67" s="76"/>
      <c r="O67" s="66"/>
      <c r="P67" s="66">
        <f t="shared" si="15"/>
        <v>0</v>
      </c>
      <c r="Q67" s="76"/>
      <c r="R67" s="76"/>
      <c r="S67" s="67"/>
    </row>
    <row r="68" spans="1:19" ht="30" customHeight="1" x14ac:dyDescent="0.3">
      <c r="A68" s="43" t="s">
        <v>88</v>
      </c>
      <c r="B68" s="49">
        <v>310</v>
      </c>
      <c r="C68" s="58"/>
      <c r="D68" s="65">
        <f t="shared" si="3"/>
        <v>0</v>
      </c>
      <c r="E68" s="74"/>
      <c r="F68" s="75"/>
      <c r="G68" s="75"/>
      <c r="H68" s="75"/>
      <c r="I68" s="75"/>
      <c r="J68" s="74"/>
      <c r="K68" s="75"/>
      <c r="L68" s="65">
        <f t="shared" si="14"/>
        <v>0</v>
      </c>
      <c r="M68" s="74"/>
      <c r="N68" s="74"/>
      <c r="O68" s="65"/>
      <c r="P68" s="65">
        <f t="shared" si="15"/>
        <v>0</v>
      </c>
      <c r="Q68" s="74"/>
      <c r="R68" s="74"/>
      <c r="S68" s="69"/>
    </row>
    <row r="69" spans="1:19" ht="32.25" customHeight="1" x14ac:dyDescent="0.2">
      <c r="A69" s="43" t="s">
        <v>79</v>
      </c>
      <c r="B69" s="48">
        <v>320</v>
      </c>
      <c r="C69" s="61"/>
      <c r="D69" s="65">
        <f t="shared" si="3"/>
        <v>0</v>
      </c>
      <c r="E69" s="66"/>
      <c r="F69" s="66">
        <f t="shared" ref="F69" si="17">F70</f>
        <v>0</v>
      </c>
      <c r="G69" s="66"/>
      <c r="H69" s="66"/>
      <c r="I69" s="66"/>
      <c r="J69" s="66"/>
      <c r="K69" s="66"/>
      <c r="L69" s="65">
        <f t="shared" si="14"/>
        <v>0</v>
      </c>
      <c r="M69" s="66"/>
      <c r="N69" s="66"/>
      <c r="O69" s="66"/>
      <c r="P69" s="65">
        <f t="shared" si="15"/>
        <v>0</v>
      </c>
      <c r="Q69" s="66"/>
      <c r="R69" s="66"/>
      <c r="S69" s="67"/>
    </row>
    <row r="70" spans="1:19" ht="44.25" customHeight="1" x14ac:dyDescent="0.3">
      <c r="A70" s="43" t="s">
        <v>80</v>
      </c>
      <c r="B70" s="48">
        <v>400</v>
      </c>
      <c r="C70" s="58"/>
      <c r="D70" s="65">
        <f t="shared" si="3"/>
        <v>0</v>
      </c>
      <c r="E70" s="69"/>
      <c r="F70" s="75"/>
      <c r="G70" s="75"/>
      <c r="H70" s="75"/>
      <c r="I70" s="75"/>
      <c r="J70" s="75"/>
      <c r="K70" s="75"/>
      <c r="L70" s="65">
        <f t="shared" si="14"/>
        <v>0</v>
      </c>
      <c r="M70" s="69"/>
      <c r="N70" s="69"/>
      <c r="O70" s="65"/>
      <c r="P70" s="65">
        <f t="shared" si="15"/>
        <v>0</v>
      </c>
      <c r="Q70" s="69"/>
      <c r="R70" s="69"/>
      <c r="S70" s="69"/>
    </row>
    <row r="71" spans="1:19" ht="38.25" customHeight="1" x14ac:dyDescent="0.3">
      <c r="A71" s="43" t="s">
        <v>98</v>
      </c>
      <c r="B71" s="49">
        <v>410</v>
      </c>
      <c r="C71" s="62"/>
      <c r="D71" s="65">
        <f t="shared" si="3"/>
        <v>0</v>
      </c>
      <c r="E71" s="75"/>
      <c r="F71" s="78"/>
      <c r="G71" s="78"/>
      <c r="H71" s="78"/>
      <c r="I71" s="78"/>
      <c r="J71" s="78"/>
      <c r="K71" s="78"/>
      <c r="L71" s="65">
        <f t="shared" si="14"/>
        <v>0</v>
      </c>
      <c r="M71" s="78"/>
      <c r="N71" s="78"/>
      <c r="O71" s="66"/>
      <c r="P71" s="65">
        <f t="shared" si="15"/>
        <v>0</v>
      </c>
      <c r="Q71" s="78"/>
      <c r="R71" s="78"/>
      <c r="S71" s="78"/>
    </row>
    <row r="72" spans="1:19" ht="20.25" x14ac:dyDescent="0.3">
      <c r="A72" s="43" t="s">
        <v>81</v>
      </c>
      <c r="B72" s="48">
        <v>420</v>
      </c>
      <c r="C72" s="63"/>
      <c r="D72" s="65">
        <f t="shared" si="3"/>
        <v>0</v>
      </c>
      <c r="E72" s="79"/>
      <c r="F72" s="78"/>
      <c r="G72" s="78"/>
      <c r="H72" s="78"/>
      <c r="I72" s="78"/>
      <c r="J72" s="78"/>
      <c r="K72" s="78"/>
      <c r="L72" s="65">
        <f t="shared" si="14"/>
        <v>0</v>
      </c>
      <c r="M72" s="78"/>
      <c r="N72" s="78"/>
      <c r="O72" s="78"/>
      <c r="P72" s="65">
        <f t="shared" si="15"/>
        <v>0</v>
      </c>
      <c r="Q72" s="78"/>
      <c r="R72" s="78"/>
      <c r="S72" s="78"/>
    </row>
    <row r="73" spans="1:19" ht="20.25" x14ac:dyDescent="0.3">
      <c r="A73" s="44" t="s">
        <v>45</v>
      </c>
      <c r="B73" s="45">
        <v>500</v>
      </c>
      <c r="C73" s="55"/>
      <c r="D73" s="66">
        <f t="shared" si="3"/>
        <v>0</v>
      </c>
      <c r="E73" s="55"/>
      <c r="F73" s="55"/>
      <c r="G73" s="55"/>
      <c r="H73" s="55"/>
      <c r="I73" s="55"/>
      <c r="J73" s="55"/>
      <c r="K73" s="55"/>
      <c r="L73" s="66">
        <f t="shared" si="14"/>
        <v>0</v>
      </c>
      <c r="M73" s="55"/>
      <c r="N73" s="55"/>
      <c r="O73" s="55"/>
      <c r="P73" s="66">
        <f t="shared" si="15"/>
        <v>0</v>
      </c>
      <c r="Q73" s="55"/>
      <c r="R73" s="55"/>
      <c r="S73" s="55"/>
    </row>
    <row r="74" spans="1:19" ht="20.25" x14ac:dyDescent="0.3">
      <c r="A74" s="44" t="s">
        <v>47</v>
      </c>
      <c r="B74" s="45">
        <v>600</v>
      </c>
      <c r="C74" s="55"/>
      <c r="D74" s="66">
        <f t="shared" ref="D74" si="18">E74+G74+H74+I74+J74</f>
        <v>0</v>
      </c>
      <c r="E74" s="80">
        <f t="shared" ref="E74:K74" si="19">E73+E10-E26</f>
        <v>0</v>
      </c>
      <c r="F74" s="80" t="e">
        <f t="shared" si="19"/>
        <v>#REF!</v>
      </c>
      <c r="G74" s="80">
        <f t="shared" si="19"/>
        <v>0</v>
      </c>
      <c r="H74" s="80">
        <f t="shared" si="19"/>
        <v>0</v>
      </c>
      <c r="I74" s="80">
        <f t="shared" si="19"/>
        <v>0</v>
      </c>
      <c r="J74" s="80">
        <f t="shared" si="19"/>
        <v>0</v>
      </c>
      <c r="K74" s="80">
        <f t="shared" si="19"/>
        <v>0</v>
      </c>
      <c r="L74" s="66">
        <f t="shared" si="14"/>
        <v>0</v>
      </c>
      <c r="M74" s="80">
        <f>M73+M10-M26</f>
        <v>0</v>
      </c>
      <c r="N74" s="80"/>
      <c r="O74" s="80">
        <f>O73+O10-O26</f>
        <v>0</v>
      </c>
      <c r="P74" s="66">
        <f t="shared" si="15"/>
        <v>0</v>
      </c>
      <c r="Q74" s="80">
        <f>Q73+Q10-Q26</f>
        <v>0</v>
      </c>
      <c r="R74" s="80"/>
      <c r="S74" s="80">
        <f>S73+S10-S26</f>
        <v>0</v>
      </c>
    </row>
    <row r="75" spans="1:19" ht="23.25" x14ac:dyDescent="0.35"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ht="23.25" x14ac:dyDescent="0.35"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89" spans="13:14" x14ac:dyDescent="0.2">
      <c r="M89" s="27" t="s">
        <v>99</v>
      </c>
      <c r="N89" s="27"/>
    </row>
  </sheetData>
  <mergeCells count="23">
    <mergeCell ref="B3:G3"/>
    <mergeCell ref="A5:A8"/>
    <mergeCell ref="B5:B8"/>
    <mergeCell ref="C5:C8"/>
    <mergeCell ref="D6:D8"/>
    <mergeCell ref="E7:E8"/>
    <mergeCell ref="E6:K6"/>
    <mergeCell ref="I7:I8"/>
    <mergeCell ref="J7:K7"/>
    <mergeCell ref="S7:S8"/>
    <mergeCell ref="D5:S5"/>
    <mergeCell ref="Q6:S6"/>
    <mergeCell ref="L6:L8"/>
    <mergeCell ref="M7:M8"/>
    <mergeCell ref="P6:P8"/>
    <mergeCell ref="Q7:Q8"/>
    <mergeCell ref="G7:G8"/>
    <mergeCell ref="H7:H8"/>
    <mergeCell ref="F7:F8"/>
    <mergeCell ref="M6:O6"/>
    <mergeCell ref="O7:O8"/>
    <mergeCell ref="N7:N8"/>
    <mergeCell ref="R7:R8"/>
  </mergeCells>
  <pageMargins left="0.31496062992125984" right="0.31496062992125984" top="0.74803149606299213" bottom="0.74803149606299213" header="0.31496062992125984" footer="0.31496062992125984"/>
  <pageSetup paperSize="9" scale="5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opLeftCell="A10" workbookViewId="0">
      <selection activeCell="I19" sqref="I19"/>
    </sheetView>
  </sheetViews>
  <sheetFormatPr defaultRowHeight="12.75" customHeight="1" x14ac:dyDescent="0.2"/>
  <cols>
    <col min="1" max="1" width="18.5703125" customWidth="1"/>
    <col min="2" max="2" width="7.7109375" customWidth="1"/>
    <col min="3" max="3" width="8.28515625" customWidth="1"/>
    <col min="4" max="6" width="13.7109375" customWidth="1"/>
    <col min="7" max="7" width="16.140625" customWidth="1"/>
    <col min="8" max="8" width="14.7109375" customWidth="1"/>
    <col min="9" max="9" width="14.85546875" customWidth="1"/>
    <col min="10" max="10" width="15.28515625" customWidth="1"/>
    <col min="11" max="11" width="13.85546875" customWidth="1"/>
    <col min="12" max="12" width="13.42578125" customWidth="1"/>
  </cols>
  <sheetData>
    <row r="1" spans="1:12" ht="12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8" t="s">
        <v>35</v>
      </c>
    </row>
    <row r="2" spans="1:12" ht="26.25" customHeight="1" x14ac:dyDescent="0.2">
      <c r="A2" s="105" t="s">
        <v>34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2" ht="14.25" customHeight="1" x14ac:dyDescent="0.2">
      <c r="A3" s="83" t="s">
        <v>91</v>
      </c>
      <c r="B3" s="83"/>
      <c r="C3" s="83"/>
      <c r="D3" s="83"/>
      <c r="E3" s="83"/>
      <c r="F3" s="83"/>
      <c r="G3" s="83"/>
      <c r="H3" s="83"/>
      <c r="I3" s="83"/>
      <c r="J3" s="83"/>
    </row>
    <row r="4" spans="1:12" ht="23.25" customHeight="1" x14ac:dyDescent="0.2">
      <c r="A4" s="2"/>
      <c r="B4" s="2"/>
      <c r="C4" s="2"/>
      <c r="D4" s="2"/>
      <c r="E4" s="2" t="s">
        <v>160</v>
      </c>
      <c r="F4" s="2"/>
      <c r="G4" s="2"/>
      <c r="H4" s="2"/>
      <c r="I4" s="2"/>
      <c r="J4" s="2"/>
      <c r="K4" s="2"/>
      <c r="L4" s="2"/>
    </row>
    <row r="5" spans="1:12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45.6" customHeight="1" x14ac:dyDescent="0.2">
      <c r="A6" s="106" t="s">
        <v>4</v>
      </c>
      <c r="B6" s="106" t="s">
        <v>22</v>
      </c>
      <c r="C6" s="106" t="s">
        <v>36</v>
      </c>
      <c r="D6" s="113" t="s">
        <v>37</v>
      </c>
      <c r="E6" s="114"/>
      <c r="F6" s="114"/>
      <c r="G6" s="114"/>
      <c r="H6" s="114"/>
      <c r="I6" s="114"/>
      <c r="J6" s="114"/>
      <c r="K6" s="114"/>
      <c r="L6" s="115"/>
    </row>
    <row r="7" spans="1:12" ht="13.15" customHeight="1" x14ac:dyDescent="0.2">
      <c r="A7" s="106"/>
      <c r="B7" s="106"/>
      <c r="C7" s="106"/>
      <c r="D7" s="107" t="s">
        <v>38</v>
      </c>
      <c r="E7" s="108"/>
      <c r="F7" s="109"/>
      <c r="G7" s="113" t="s">
        <v>26</v>
      </c>
      <c r="H7" s="114"/>
      <c r="I7" s="114"/>
      <c r="J7" s="114"/>
      <c r="K7" s="114"/>
      <c r="L7" s="115"/>
    </row>
    <row r="8" spans="1:12" ht="78" customHeight="1" x14ac:dyDescent="0.2">
      <c r="A8" s="106"/>
      <c r="B8" s="106"/>
      <c r="C8" s="106"/>
      <c r="D8" s="110"/>
      <c r="E8" s="111"/>
      <c r="F8" s="112"/>
      <c r="G8" s="113" t="s">
        <v>39</v>
      </c>
      <c r="H8" s="114"/>
      <c r="I8" s="115"/>
      <c r="J8" s="113" t="s">
        <v>40</v>
      </c>
      <c r="K8" s="114"/>
      <c r="L8" s="115"/>
    </row>
    <row r="9" spans="1:12" ht="52.9" customHeight="1" x14ac:dyDescent="0.2">
      <c r="A9" s="106"/>
      <c r="B9" s="106"/>
      <c r="C9" s="106"/>
      <c r="D9" s="17" t="s">
        <v>92</v>
      </c>
      <c r="E9" s="17" t="s">
        <v>93</v>
      </c>
      <c r="F9" s="17" t="s">
        <v>94</v>
      </c>
      <c r="G9" s="17" t="s">
        <v>92</v>
      </c>
      <c r="H9" s="17" t="s">
        <v>93</v>
      </c>
      <c r="I9" s="17" t="s">
        <v>94</v>
      </c>
      <c r="J9" s="17" t="s">
        <v>92</v>
      </c>
      <c r="K9" s="17" t="s">
        <v>93</v>
      </c>
      <c r="L9" s="17" t="s">
        <v>94</v>
      </c>
    </row>
    <row r="10" spans="1:12" x14ac:dyDescent="0.2">
      <c r="A10" s="4">
        <v>1</v>
      </c>
      <c r="B10" s="4">
        <v>2</v>
      </c>
      <c r="C10" s="4">
        <v>3</v>
      </c>
      <c r="D10" s="4">
        <v>4</v>
      </c>
      <c r="E10" s="17">
        <v>5</v>
      </c>
      <c r="F10" s="17">
        <v>6</v>
      </c>
      <c r="G10" s="4">
        <v>7</v>
      </c>
      <c r="H10" s="17">
        <v>8</v>
      </c>
      <c r="I10" s="17">
        <v>9</v>
      </c>
      <c r="J10" s="4">
        <v>10</v>
      </c>
      <c r="K10" s="17">
        <v>11</v>
      </c>
      <c r="L10" s="17">
        <v>12</v>
      </c>
    </row>
    <row r="11" spans="1:12" ht="70.5" customHeight="1" x14ac:dyDescent="0.25">
      <c r="A11" s="28" t="s">
        <v>63</v>
      </c>
      <c r="B11" s="51" t="s">
        <v>96</v>
      </c>
      <c r="C11" s="32" t="s">
        <v>95</v>
      </c>
      <c r="D11" s="33">
        <v>2723611</v>
      </c>
      <c r="E11" s="33">
        <v>2723611</v>
      </c>
      <c r="F11" s="33">
        <v>2723611</v>
      </c>
      <c r="G11" s="33">
        <v>2723611</v>
      </c>
      <c r="H11" s="33">
        <v>2723611</v>
      </c>
      <c r="I11" s="33">
        <v>2723611</v>
      </c>
      <c r="J11" s="25"/>
      <c r="K11" s="25"/>
      <c r="L11" s="25"/>
    </row>
    <row r="12" spans="1:12" ht="72.75" customHeight="1" x14ac:dyDescent="0.2">
      <c r="A12" s="29" t="s">
        <v>64</v>
      </c>
      <c r="B12" s="52">
        <v>1001</v>
      </c>
      <c r="C12" s="30" t="s">
        <v>95</v>
      </c>
      <c r="D12" s="31">
        <v>1703745.4</v>
      </c>
      <c r="E12" s="31"/>
      <c r="F12" s="31"/>
      <c r="G12" s="31">
        <v>1703745.4</v>
      </c>
      <c r="H12" s="31"/>
      <c r="I12" s="31"/>
      <c r="J12" s="25"/>
      <c r="K12" s="25"/>
      <c r="L12" s="25"/>
    </row>
    <row r="13" spans="1:12" ht="40.5" customHeight="1" x14ac:dyDescent="0.2">
      <c r="A13" s="29"/>
      <c r="B13" s="52"/>
      <c r="C13" s="30">
        <v>2018</v>
      </c>
      <c r="D13" s="31">
        <v>1703745.4</v>
      </c>
      <c r="E13" s="31"/>
      <c r="F13" s="31"/>
      <c r="G13" s="31">
        <v>1703745.4</v>
      </c>
      <c r="H13" s="31"/>
      <c r="I13" s="31"/>
      <c r="J13" s="25"/>
      <c r="K13" s="25"/>
      <c r="L13" s="25"/>
    </row>
    <row r="14" spans="1:12" ht="43.5" customHeight="1" x14ac:dyDescent="0.2">
      <c r="A14" s="29" t="s">
        <v>65</v>
      </c>
      <c r="B14" s="51" t="s">
        <v>97</v>
      </c>
      <c r="C14" s="30" t="s">
        <v>95</v>
      </c>
      <c r="D14" s="31">
        <v>1019865.6</v>
      </c>
      <c r="E14" s="31">
        <v>2723611</v>
      </c>
      <c r="F14" s="31">
        <v>2723611</v>
      </c>
      <c r="G14" s="31">
        <v>1019865.6</v>
      </c>
      <c r="H14" s="31">
        <v>2723611</v>
      </c>
      <c r="I14" s="31">
        <v>2723611</v>
      </c>
      <c r="J14" s="25"/>
      <c r="K14" s="25"/>
      <c r="L14" s="25"/>
    </row>
    <row r="15" spans="1:12" ht="12.75" customHeight="1" x14ac:dyDescent="0.2">
      <c r="A15" s="25"/>
      <c r="B15" s="25"/>
      <c r="C15" s="25">
        <v>2019</v>
      </c>
      <c r="D15" s="31">
        <v>1019865.6</v>
      </c>
      <c r="E15" s="25"/>
      <c r="F15" s="25"/>
      <c r="G15" s="31">
        <v>1019865.6</v>
      </c>
      <c r="H15" s="25"/>
      <c r="I15" s="25"/>
      <c r="J15" s="25"/>
      <c r="K15" s="25"/>
      <c r="L15" s="25"/>
    </row>
    <row r="16" spans="1:12" ht="12.75" customHeight="1" x14ac:dyDescent="0.2">
      <c r="A16" s="25"/>
      <c r="B16" s="25"/>
      <c r="C16" s="25">
        <v>2020</v>
      </c>
      <c r="D16" s="25"/>
      <c r="E16" s="25">
        <v>2723611</v>
      </c>
      <c r="F16" s="25"/>
      <c r="G16" s="25"/>
      <c r="H16" s="25">
        <v>273611</v>
      </c>
      <c r="I16" s="25"/>
      <c r="J16" s="25"/>
      <c r="K16" s="25"/>
      <c r="L16" s="25"/>
    </row>
    <row r="17" spans="1:12" ht="12.75" customHeight="1" x14ac:dyDescent="0.2">
      <c r="A17" s="25"/>
      <c r="B17" s="25"/>
      <c r="C17" s="25">
        <v>2021</v>
      </c>
      <c r="D17" s="25"/>
      <c r="E17" s="25"/>
      <c r="F17" s="25">
        <v>2723611</v>
      </c>
      <c r="G17" s="25"/>
      <c r="H17" s="25"/>
      <c r="I17" s="25">
        <v>273611</v>
      </c>
      <c r="J17" s="25"/>
      <c r="K17" s="25"/>
      <c r="L17" s="25"/>
    </row>
  </sheetData>
  <mergeCells count="10">
    <mergeCell ref="A2:J2"/>
    <mergeCell ref="A3:J3"/>
    <mergeCell ref="A6:A9"/>
    <mergeCell ref="B6:B9"/>
    <mergeCell ref="C6:C9"/>
    <mergeCell ref="D7:F8"/>
    <mergeCell ref="G8:I8"/>
    <mergeCell ref="J8:L8"/>
    <mergeCell ref="G7:L7"/>
    <mergeCell ref="D6:L6"/>
  </mergeCells>
  <pageMargins left="0.7" right="0.7" top="0.75" bottom="0.75" header="0.3" footer="0.3"/>
  <pageSetup paperSize="9" scale="8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workbookViewId="0">
      <selection activeCell="E6" sqref="E6"/>
    </sheetView>
  </sheetViews>
  <sheetFormatPr defaultRowHeight="12.75" customHeight="1" x14ac:dyDescent="0.2"/>
  <cols>
    <col min="1" max="1" width="37.7109375" customWidth="1"/>
    <col min="2" max="2" width="17.42578125" customWidth="1"/>
    <col min="3" max="3" width="29.42578125" customWidth="1"/>
  </cols>
  <sheetData>
    <row r="1" spans="1:3" ht="12.75" customHeight="1" x14ac:dyDescent="0.2">
      <c r="A1" s="2"/>
      <c r="B1" s="2"/>
      <c r="C1" s="3" t="s">
        <v>41</v>
      </c>
    </row>
    <row r="2" spans="1:3" ht="14.25" customHeight="1" x14ac:dyDescent="0.2">
      <c r="A2" s="83" t="s">
        <v>42</v>
      </c>
      <c r="B2" s="83"/>
      <c r="C2" s="83"/>
    </row>
    <row r="3" spans="1:3" ht="14.25" customHeight="1" x14ac:dyDescent="0.2">
      <c r="A3" s="83" t="s">
        <v>0</v>
      </c>
      <c r="B3" s="83"/>
      <c r="C3" s="83"/>
    </row>
    <row r="4" spans="1:3" ht="14.25" customHeight="1" x14ac:dyDescent="0.2">
      <c r="A4" s="83"/>
      <c r="B4" s="83"/>
      <c r="C4" s="83"/>
    </row>
    <row r="5" spans="1:3" ht="14.25" customHeight="1" x14ac:dyDescent="0.2">
      <c r="A5" s="83" t="s">
        <v>43</v>
      </c>
      <c r="B5" s="83"/>
      <c r="C5" s="83"/>
    </row>
    <row r="6" spans="1:3" ht="12.75" customHeight="1" x14ac:dyDescent="0.2">
      <c r="A6" s="9" t="s">
        <v>174</v>
      </c>
      <c r="B6" s="9" t="s">
        <v>161</v>
      </c>
    </row>
    <row r="7" spans="1:3" ht="25.5" customHeight="1" x14ac:dyDescent="0.2">
      <c r="A7" s="4" t="s">
        <v>4</v>
      </c>
      <c r="B7" s="4" t="s">
        <v>22</v>
      </c>
      <c r="C7" s="4" t="s">
        <v>44</v>
      </c>
    </row>
    <row r="8" spans="1:3" ht="12.75" customHeight="1" x14ac:dyDescent="0.2">
      <c r="A8" s="4">
        <v>1</v>
      </c>
      <c r="B8" s="4">
        <v>2</v>
      </c>
      <c r="C8" s="4">
        <v>3</v>
      </c>
    </row>
    <row r="9" spans="1:3" ht="12.75" customHeight="1" x14ac:dyDescent="0.2">
      <c r="A9" s="6" t="s">
        <v>45</v>
      </c>
      <c r="B9" s="10" t="s">
        <v>46</v>
      </c>
      <c r="C9" s="8">
        <v>0</v>
      </c>
    </row>
    <row r="10" spans="1:3" ht="12.75" customHeight="1" x14ac:dyDescent="0.2">
      <c r="A10" s="6" t="s">
        <v>47</v>
      </c>
      <c r="B10" s="10" t="s">
        <v>48</v>
      </c>
      <c r="C10" s="8">
        <v>0</v>
      </c>
    </row>
    <row r="11" spans="1:3" ht="12.75" customHeight="1" x14ac:dyDescent="0.2">
      <c r="A11" s="6" t="s">
        <v>49</v>
      </c>
      <c r="B11" s="10" t="s">
        <v>50</v>
      </c>
      <c r="C11" s="8">
        <v>0</v>
      </c>
    </row>
    <row r="12" spans="1:3" ht="12.75" customHeight="1" x14ac:dyDescent="0.2">
      <c r="A12" s="6" t="s">
        <v>51</v>
      </c>
      <c r="B12" s="10" t="s">
        <v>52</v>
      </c>
      <c r="C12" s="8">
        <v>0</v>
      </c>
    </row>
    <row r="13" spans="1:3" ht="12.75" customHeight="1" x14ac:dyDescent="0.2">
      <c r="A13" s="11"/>
      <c r="B13" s="12"/>
      <c r="C13" s="13"/>
    </row>
    <row r="14" spans="1:3" ht="12.75" customHeight="1" x14ac:dyDescent="0.2">
      <c r="A14" s="14"/>
      <c r="B14" s="15"/>
      <c r="C14" s="3" t="s">
        <v>53</v>
      </c>
    </row>
    <row r="15" spans="1:3" ht="14.25" customHeight="1" x14ac:dyDescent="0.2">
      <c r="A15" s="116" t="s">
        <v>54</v>
      </c>
      <c r="B15" s="116"/>
    </row>
    <row r="16" spans="1:3" ht="12.75" customHeight="1" x14ac:dyDescent="0.2">
      <c r="A16" s="9"/>
      <c r="B16" s="9"/>
    </row>
    <row r="17" spans="1:3" ht="12.75" customHeight="1" x14ac:dyDescent="0.2">
      <c r="A17" s="4" t="s">
        <v>4</v>
      </c>
      <c r="B17" s="4" t="s">
        <v>22</v>
      </c>
      <c r="C17" s="4" t="s">
        <v>55</v>
      </c>
    </row>
    <row r="18" spans="1:3" ht="12.75" customHeight="1" x14ac:dyDescent="0.2">
      <c r="A18" s="4">
        <v>1</v>
      </c>
      <c r="B18" s="4">
        <v>2</v>
      </c>
      <c r="C18" s="4">
        <v>3</v>
      </c>
    </row>
    <row r="19" spans="1:3" ht="12.75" customHeight="1" x14ac:dyDescent="0.2">
      <c r="A19" s="6" t="s">
        <v>56</v>
      </c>
      <c r="B19" s="10" t="s">
        <v>46</v>
      </c>
      <c r="C19" s="7"/>
    </row>
    <row r="20" spans="1:3" ht="63.75" customHeight="1" x14ac:dyDescent="0.2">
      <c r="A20" s="6" t="s">
        <v>57</v>
      </c>
      <c r="B20" s="10" t="s">
        <v>48</v>
      </c>
      <c r="C20" s="7"/>
    </row>
    <row r="21" spans="1:3" ht="25.5" customHeight="1" x14ac:dyDescent="0.2">
      <c r="A21" s="6" t="s">
        <v>58</v>
      </c>
      <c r="B21" s="10" t="s">
        <v>50</v>
      </c>
      <c r="C21" s="7"/>
    </row>
    <row r="22" spans="1:3" ht="12.75" customHeight="1" x14ac:dyDescent="0.2">
      <c r="A22" s="11"/>
      <c r="B22" s="16"/>
      <c r="C22" s="1"/>
    </row>
    <row r="24" spans="1:3" ht="12.75" customHeight="1" x14ac:dyDescent="0.2">
      <c r="A24" s="27" t="s">
        <v>62</v>
      </c>
      <c r="B24" s="53" t="s">
        <v>163</v>
      </c>
      <c r="C24" s="27"/>
    </row>
    <row r="25" spans="1:3" ht="12.75" customHeight="1" x14ac:dyDescent="0.2">
      <c r="B25" s="54" t="s">
        <v>101</v>
      </c>
    </row>
    <row r="26" spans="1:3" ht="12.75" customHeight="1" x14ac:dyDescent="0.2">
      <c r="A26" s="27" t="s">
        <v>100</v>
      </c>
      <c r="B26" s="53" t="s">
        <v>164</v>
      </c>
      <c r="C26" s="27"/>
    </row>
    <row r="27" spans="1:3" ht="12.75" customHeight="1" x14ac:dyDescent="0.2">
      <c r="B27" s="54" t="s">
        <v>101</v>
      </c>
    </row>
  </sheetData>
  <mergeCells count="5">
    <mergeCell ref="A2:C2"/>
    <mergeCell ref="A3:C3"/>
    <mergeCell ref="A4:C4"/>
    <mergeCell ref="A5:C5"/>
    <mergeCell ref="A15:B15"/>
  </mergeCells>
  <pageMargins left="0.7" right="0.7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ФХД (стр.2)</vt:lpstr>
      <vt:lpstr>ФХД (стр.3-4)</vt:lpstr>
      <vt:lpstr>ФХД (стр.5)</vt:lpstr>
      <vt:lpstr>ФХД (стр.6)</vt:lpstr>
      <vt:lpstr>'ФХД (стр.2)'!IS_DOCUMENT</vt:lpstr>
      <vt:lpstr>'ФХД (стр.3-4)'!IS_DOCUMENT</vt:lpstr>
      <vt:lpstr>'ФХД (стр.5)'!IS_DOCUMENT</vt:lpstr>
      <vt:lpstr>'ФХД (стр.6)'!IS_DOCUMENT</vt:lpstr>
      <vt:lpstr>'ФХД (стр.2)'!LAST_CELL</vt:lpstr>
      <vt:lpstr>'ФХД (стр.3-4)'!LAST_CELL</vt:lpstr>
      <vt:lpstr>'ФХД (стр.5)'!LAST_CELL</vt:lpstr>
      <vt:lpstr>'ФХД (стр.6)'!LAST_CELL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budget_2</dc:creator>
  <dc:description>POI HSSF rep:2.43.0.54</dc:description>
  <cp:lastModifiedBy>1</cp:lastModifiedBy>
  <cp:lastPrinted>2018-12-30T07:42:06Z</cp:lastPrinted>
  <dcterms:created xsi:type="dcterms:W3CDTF">2017-12-11T08:25:55Z</dcterms:created>
  <dcterms:modified xsi:type="dcterms:W3CDTF">2019-02-18T13:53:17Z</dcterms:modified>
</cp:coreProperties>
</file>