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4940" windowHeight="9090" activeTab="2"/>
  </bookViews>
  <sheets>
    <sheet name="ФХД (стр.1)" sheetId="1" r:id="rId1"/>
    <sheet name="ФХД (стр.2)" sheetId="2" r:id="rId2"/>
    <sheet name="ФХД (стр.3-4)" sheetId="3" r:id="rId3"/>
    <sheet name="ФХД (стр.5)" sheetId="4" r:id="rId4"/>
    <sheet name="ФХД (стр.6)" sheetId="5" r:id="rId5"/>
  </sheets>
  <definedNames>
    <definedName name="IS_DOCUMENT" localSheetId="0">'ФХД (стр.1)'!$A$45</definedName>
    <definedName name="IS_DOCUMENT" localSheetId="1">'ФХД (стр.2)'!$A$24</definedName>
    <definedName name="IS_DOCUMENT" localSheetId="2">'ФХД (стр.3-4)'!$A$39</definedName>
    <definedName name="IS_DOCUMENT" localSheetId="3">'ФХД (стр.5)'!$A$11</definedName>
    <definedName name="IS_DOCUMENT" localSheetId="4">'ФХД (стр.6)'!$A$23</definedName>
    <definedName name="LAST_CELL" localSheetId="0">'ФХД (стр.1)'!$EW$44</definedName>
    <definedName name="LAST_CELL" localSheetId="1">'ФХД (стр.2)'!$C$23</definedName>
    <definedName name="LAST_CELL" localSheetId="2">'ФХД (стр.3-4)'!$P$28</definedName>
    <definedName name="LAST_CELL" localSheetId="3">'ФХД (стр.5)'!$J$10</definedName>
    <definedName name="LAST_CELL" localSheetId="4">'ФХД (стр.6)'!$C$22</definedName>
  </definedNames>
  <calcPr calcId="114210"/>
</workbook>
</file>

<file path=xl/calcChain.xml><?xml version="1.0" encoding="utf-8"?>
<calcChain xmlns="http://schemas.openxmlformats.org/spreadsheetml/2006/main">
  <c r="D17" i="3"/>
  <c r="D16"/>
  <c r="D15"/>
  <c r="D14"/>
  <c r="D13"/>
  <c r="D12"/>
  <c r="D11"/>
  <c r="J9"/>
  <c r="G9"/>
  <c r="F9"/>
  <c r="E9"/>
  <c r="D9"/>
  <c r="D11" i="4"/>
  <c r="D32" i="3"/>
  <c r="D44"/>
  <c r="D61"/>
  <c r="D51"/>
  <c r="D49"/>
  <c r="D24"/>
  <c r="I19" i="4"/>
  <c r="H18"/>
  <c r="I15"/>
  <c r="H14"/>
  <c r="I12"/>
  <c r="H12"/>
  <c r="G12"/>
  <c r="I16"/>
  <c r="H16"/>
  <c r="G17"/>
  <c r="G16"/>
  <c r="I11"/>
  <c r="H11"/>
  <c r="G11"/>
  <c r="D16"/>
  <c r="F11"/>
  <c r="E11"/>
  <c r="F16"/>
  <c r="E16"/>
  <c r="F12"/>
  <c r="E12"/>
  <c r="D12"/>
  <c r="D56" i="3"/>
  <c r="D70"/>
  <c r="D54"/>
  <c r="D68"/>
  <c r="S41"/>
  <c r="P45"/>
  <c r="P48"/>
  <c r="P50"/>
  <c r="P52"/>
  <c r="P53"/>
  <c r="P55"/>
  <c r="P57"/>
  <c r="P59"/>
  <c r="P60"/>
  <c r="P62"/>
  <c r="P63"/>
  <c r="P64"/>
  <c r="P66"/>
  <c r="P69"/>
  <c r="P71"/>
  <c r="P41"/>
  <c r="L45"/>
  <c r="L48"/>
  <c r="L50"/>
  <c r="L52"/>
  <c r="L53"/>
  <c r="L55"/>
  <c r="L57"/>
  <c r="L59"/>
  <c r="L60"/>
  <c r="L62"/>
  <c r="L63"/>
  <c r="L64"/>
  <c r="L66"/>
  <c r="L69"/>
  <c r="L71"/>
  <c r="L41"/>
  <c r="D43"/>
  <c r="D45"/>
  <c r="D46"/>
  <c r="D47"/>
  <c r="D48"/>
  <c r="D50"/>
  <c r="D52"/>
  <c r="D53"/>
  <c r="D55"/>
  <c r="D57"/>
  <c r="D58"/>
  <c r="D59"/>
  <c r="D60"/>
  <c r="D62"/>
  <c r="D63"/>
  <c r="D64"/>
  <c r="D65"/>
  <c r="D66"/>
  <c r="D67"/>
  <c r="D69"/>
  <c r="D71"/>
  <c r="D41"/>
  <c r="R30"/>
  <c r="N30"/>
  <c r="J30"/>
  <c r="D38"/>
  <c r="D31"/>
  <c r="D33"/>
  <c r="D36"/>
  <c r="D37"/>
  <c r="D34"/>
  <c r="D35"/>
  <c r="D30"/>
  <c r="E30"/>
  <c r="E41"/>
  <c r="E19"/>
  <c r="E27"/>
  <c r="E18"/>
  <c r="Q30"/>
  <c r="S30"/>
  <c r="P31"/>
  <c r="P34"/>
  <c r="P35"/>
  <c r="P38"/>
  <c r="P30"/>
  <c r="O30"/>
  <c r="L31"/>
  <c r="L34"/>
  <c r="L35"/>
  <c r="L38"/>
  <c r="L30"/>
  <c r="M30"/>
  <c r="M19"/>
  <c r="M27"/>
  <c r="M41"/>
  <c r="M18"/>
  <c r="G30"/>
  <c r="R41"/>
  <c r="Q41"/>
  <c r="Q19"/>
  <c r="Q27"/>
  <c r="Q18"/>
  <c r="Q9"/>
  <c r="Q79"/>
  <c r="P79"/>
  <c r="O41"/>
  <c r="N41"/>
  <c r="J41"/>
  <c r="G41"/>
  <c r="K41"/>
  <c r="S19"/>
  <c r="R19"/>
  <c r="P20"/>
  <c r="P21"/>
  <c r="P22"/>
  <c r="P23"/>
  <c r="P19"/>
  <c r="P28"/>
  <c r="P29"/>
  <c r="P27"/>
  <c r="P18"/>
  <c r="O19"/>
  <c r="N19"/>
  <c r="N18"/>
  <c r="L20"/>
  <c r="L21"/>
  <c r="L22"/>
  <c r="L23"/>
  <c r="L19"/>
  <c r="K19"/>
  <c r="J19"/>
  <c r="I19"/>
  <c r="H19"/>
  <c r="H27"/>
  <c r="H30"/>
  <c r="H41"/>
  <c r="H18"/>
  <c r="H9"/>
  <c r="H79"/>
  <c r="G19"/>
  <c r="S9"/>
  <c r="R9"/>
  <c r="P11"/>
  <c r="P12"/>
  <c r="P14"/>
  <c r="P15"/>
  <c r="P9"/>
  <c r="O9"/>
  <c r="N9"/>
  <c r="M9"/>
  <c r="M79"/>
  <c r="L79"/>
  <c r="L11"/>
  <c r="L12"/>
  <c r="L14"/>
  <c r="L15"/>
  <c r="L9"/>
  <c r="K9"/>
  <c r="I9"/>
  <c r="E79"/>
  <c r="I41"/>
  <c r="D21"/>
  <c r="D20"/>
  <c r="D22"/>
  <c r="D23"/>
  <c r="D25"/>
  <c r="D26"/>
  <c r="D19"/>
  <c r="G13" i="4"/>
  <c r="R18" i="3"/>
  <c r="I30"/>
  <c r="F27"/>
  <c r="G27"/>
  <c r="I27"/>
  <c r="J27"/>
  <c r="D27"/>
  <c r="I18"/>
  <c r="I79"/>
  <c r="K27"/>
  <c r="O27"/>
  <c r="O18"/>
  <c r="S27"/>
  <c r="F19"/>
  <c r="P10"/>
  <c r="P39"/>
  <c r="P40"/>
  <c r="P72"/>
  <c r="P73"/>
  <c r="P74"/>
  <c r="P75"/>
  <c r="P76"/>
  <c r="P77"/>
  <c r="P78"/>
  <c r="L10"/>
  <c r="L28"/>
  <c r="L29"/>
  <c r="L27"/>
  <c r="L18"/>
  <c r="L39"/>
  <c r="L40"/>
  <c r="L72"/>
  <c r="L73"/>
  <c r="L74"/>
  <c r="L75"/>
  <c r="L76"/>
  <c r="L77"/>
  <c r="L78"/>
  <c r="F41"/>
  <c r="D78"/>
  <c r="K30"/>
  <c r="K18"/>
  <c r="S18"/>
  <c r="G18"/>
  <c r="S79"/>
  <c r="J18"/>
  <c r="J79"/>
  <c r="G79"/>
  <c r="K79"/>
  <c r="D76"/>
  <c r="D73"/>
  <c r="D29"/>
  <c r="D28"/>
  <c r="F35"/>
  <c r="D39"/>
  <c r="D40"/>
  <c r="D72"/>
  <c r="F74"/>
  <c r="D75"/>
  <c r="F30"/>
  <c r="F18"/>
  <c r="F79"/>
  <c r="D74"/>
  <c r="D77"/>
  <c r="D79"/>
  <c r="O79"/>
  <c r="D18"/>
</calcChain>
</file>

<file path=xl/sharedStrings.xml><?xml version="1.0" encoding="utf-8"?>
<sst xmlns="http://schemas.openxmlformats.org/spreadsheetml/2006/main" count="291" uniqueCount="237">
  <si>
    <t>на 2019 год и на плановый период 2020-2021 годов</t>
  </si>
  <si>
    <t>(ФИО)</t>
  </si>
  <si>
    <t>Наименование показателя (код  субсидии)</t>
  </si>
  <si>
    <t>Начальник РУО</t>
  </si>
  <si>
    <t>И.И.Спирина</t>
  </si>
  <si>
    <t>57839231</t>
  </si>
  <si>
    <t>Муниципальное бюджетное дошкольное образовательное учреждение № 11 детский сад " Улыбка" Уренского муниципального района Нижегородской области</t>
  </si>
  <si>
    <t>5235004186/523501001</t>
  </si>
  <si>
    <t>606813, Нижегородская область,Уренский район, с.Карпуниха, ул. Полевая, д.13А</t>
  </si>
  <si>
    <t>осуществление образовательной деятельности по образовательным программам дошкольного образования</t>
  </si>
  <si>
    <t>реализация образовательных программ  дошкольного образования, присмотр и уход за детьми;                                                                                                                                организация питания обучающихся;                                                                                                                                        организация охраны здоровья воспитанников (за исключением оказания первой медико-санитпрной помощи,прохождения периодических медицинских осмотров и диспансеризации);осуществление индивидуально ориентированной педагогической,психологической,социальной помощи воспитанникам; организация научно-медицинской работы, в том числе организация и проведение научных и методических конференций, семинаров; организация научной, творческой, экспериментальной и инновационной деятельности</t>
  </si>
  <si>
    <t>074 0701 30201050050000 131</t>
  </si>
  <si>
    <t>оплата труда (01074310010000ДОО004)</t>
  </si>
  <si>
    <t>074 0701 0110173080 111 211</t>
  </si>
  <si>
    <t>оплата труда (01074000000000ДОО004)</t>
  </si>
  <si>
    <t>074 0701 0110421590 111 211</t>
  </si>
  <si>
    <t>начисления на выплаты по оплате труда (01074310010000ДОО004)</t>
  </si>
  <si>
    <t>074 0701 0110173080 119 213</t>
  </si>
  <si>
    <t>начисления на выплаты по оплате труда (01074000000000ДОО004)</t>
  </si>
  <si>
    <t>074 0701 0110421590 119 213</t>
  </si>
  <si>
    <t xml:space="preserve"> социальные пособия и компенсации персоналу в денежной форме </t>
  </si>
  <si>
    <t>074 0701 0110421590 111 266</t>
  </si>
  <si>
    <t xml:space="preserve"> социальные пособия и компенсации персоналу в денежной форме (01074000000000ДОО004)</t>
  </si>
  <si>
    <t>Налоги,пошлины и сборы  (01074000000000ДОО004)</t>
  </si>
  <si>
    <t>074 0701 0110421590 851 291</t>
  </si>
  <si>
    <t>074 0701 0110421590 853 292</t>
  </si>
  <si>
    <t>074 0701 0110421590 853 293</t>
  </si>
  <si>
    <t>074 0701 0110421590 244 221</t>
  </si>
  <si>
    <t>074 0701 0110421590 244 223</t>
  </si>
  <si>
    <t>Коммунальные услуги  (01074000000000ДОО004)</t>
  </si>
  <si>
    <t>Работы,услуги по содержанию имущества  (01074000000000ДОО004)</t>
  </si>
  <si>
    <t>074 0701 0110421590 224 225</t>
  </si>
  <si>
    <t>074 0701 0110421590 244 225</t>
  </si>
  <si>
    <t>Прочие работы,услуги (01074000000000ДОО004)</t>
  </si>
  <si>
    <t>074 0701 0110421590 244 226</t>
  </si>
  <si>
    <t>074 0701 0110173080 244 310</t>
  </si>
  <si>
    <t>Увеличение стоимости основных средств (01074310010000ДОО004)</t>
  </si>
  <si>
    <t>Увеличение стоимости продуктов питания (01074000000000ДОО004)</t>
  </si>
  <si>
    <t>074 0701 0110421590 244 342</t>
  </si>
  <si>
    <t>Увеличение стоимости прочих оборотных  запасов (материалов) (01074310010000ДОО004)</t>
  </si>
  <si>
    <t>074 0701 0110173080 244 346</t>
  </si>
  <si>
    <t>074 0701 0110421590 244 346</t>
  </si>
  <si>
    <t>074 0701 0110673170 244 342</t>
  </si>
  <si>
    <t>Налоги,пошлины и сборы  (00000000000000000000)</t>
  </si>
  <si>
    <t>Работы,услуги по содержанию имущества  (00000000000000000000)</t>
  </si>
  <si>
    <t>Прочие работы,услуги (00000000000000000000)</t>
  </si>
  <si>
    <t>Увеличение стоимости прочих оборотных  запасов (материалов) (00000000000000000000)</t>
  </si>
  <si>
    <t>Увеличение стоимости продуктов питания (00000000000000000000)</t>
  </si>
  <si>
    <t>Услуги связи  (00000000000000000000)</t>
  </si>
  <si>
    <t>074 0701 0110421590 853 291</t>
  </si>
  <si>
    <t>И.М.Шихалеева</t>
  </si>
  <si>
    <t xml:space="preserve"> социальные пособия и компенсации персоналу в денежной форме</t>
  </si>
  <si>
    <t>Штрафы за нарушение законодательства о налогах и сборах,законодательства о страховых взносах  (00000000000000000000)</t>
  </si>
  <si>
    <t>Штрафы за нарушение законодательства о закупках и нарушение  (00000000000000000000)</t>
  </si>
  <si>
    <t>доходы от оказания платных услуг, работ (01074310010000ДОО004)</t>
  </si>
  <si>
    <t>доходы от оказания платных услуг, работ (01074000000000ДОО004)</t>
  </si>
  <si>
    <t>доходы от оказания платных услуг, работ(00000000000000000000)</t>
  </si>
  <si>
    <t>Увеличение стоимости продуктов питания(000000000000000ОСТ02)</t>
  </si>
  <si>
    <t>Остаток средств на начало года(000000000000000ОСТ02)</t>
  </si>
  <si>
    <t>074 0701 0110421590 510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</si>
  <si>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</si>
  <si>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</si>
  <si>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</si>
  <si>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</si>
  <si>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</si>
  <si>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</si>
  <si>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</si>
  <si>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КОДЫ</t>
  </si>
  <si>
    <t>Форма по КФД</t>
  </si>
  <si>
    <t>Дата</t>
  </si>
  <si>
    <t>Наименование государственного</t>
  </si>
  <si>
    <t>по ОКПО</t>
  </si>
  <si>
    <t>бюджетного учреждения</t>
  </si>
  <si>
    <t>по РУБП/НУБП</t>
  </si>
  <si>
    <t>(подразделения)</t>
  </si>
  <si>
    <t>ИНН/КПП</t>
  </si>
  <si>
    <t>по ОКВ</t>
  </si>
  <si>
    <t>643</t>
  </si>
  <si>
    <t>Единица измерения: руб.</t>
  </si>
  <si>
    <t>по ОКЕИ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</si>
  <si>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</si>
  <si>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</si>
  <si>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</si>
  <si>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</si>
  <si>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государственного бюджетного</t>
  </si>
  <si>
    <t>учреждения (подразделения)</t>
  </si>
  <si>
    <t>Сведения о деятельности государственного бюджетного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</si>
  <si>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</si>
  <si>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</si>
  <si>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1.3. Перечень услуг (работ), осуществляемых в том числе и за плату:</t>
  </si>
  <si>
    <t>1.4. Общая балансовая стоимость недвижимого государственного (муниципального) имущества:</t>
  </si>
  <si>
    <t>1.5. Общая балансовая стоимость движимого государственного (муниципального) имущества:</t>
  </si>
  <si>
    <t>1.6. Иная информация по решению органа, осуществляющего функции и полномочия учредителя:</t>
  </si>
  <si>
    <t>Таблица 1</t>
  </si>
  <si>
    <t>Показатели финансового состояния учреждения (подразделения)</t>
  </si>
  <si>
    <t>N п/п</t>
  </si>
  <si>
    <t>Наименование показателя</t>
  </si>
  <si>
    <t>Сумма, тыс. руб.</t>
  </si>
  <si>
    <t>Нефинансовые активы, всего:</t>
  </si>
  <si>
    <t>из них:
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</si>
  <si>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</si>
  <si>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</si>
  <si>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</si>
  <si>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из них: 
денежные средства учреждения, всего</t>
  </si>
  <si>
    <t>в том числе: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</si>
  <si>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</si>
  <si>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</si>
  <si>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</si>
  <si>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</si>
  <si>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</si>
  <si>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
долговые обязательства</t>
  </si>
  <si>
    <t>кредиторская задолженность:</t>
  </si>
  <si>
    <t>в том числе:
просроченная кредиторская задолженность</t>
  </si>
  <si>
    <t>Код строки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</si>
  <si>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</si>
  <si>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</si>
  <si>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всего</t>
  </si>
  <si>
    <t>в том числе: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</si>
  <si>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</si>
  <si>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</si>
  <si>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</si>
  <si>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</si>
  <si>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</si>
  <si>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</si>
  <si>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</si>
  <si>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Показатели выплат по расходам на закупку товаров, работ, услуг учреждения (подразделения) на</t>
  </si>
  <si>
    <t>Таблица 2.1</t>
  </si>
  <si>
    <t>Год начала закупки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</si>
  <si>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</si>
  <si>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</si>
  <si>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в соответствии с Федеральным законом от 5 апреля 2013 г. N 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</si>
  <si>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 223-ФЗ "О закупках товаров, работ, услуг отдельными видами юридических лиц"</t>
  </si>
  <si>
    <t>Таблица 3</t>
  </si>
  <si>
    <t xml:space="preserve">Сведения о средствах, поступающих во временное распоряжение учреждения </t>
  </si>
  <si>
    <t>(очередной финансовый год)</t>
  </si>
  <si>
    <t>Сумма (руб, с точностью до двух знаков после запятой - 0,00)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</si>
  <si>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</si>
  <si>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</si>
  <si>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</si>
  <si>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</si>
  <si>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</si>
  <si>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</si>
  <si>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</si>
  <si>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</si>
  <si>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Таблица 4</t>
  </si>
  <si>
    <t>Справочная информация</t>
  </si>
  <si>
    <t>Сумма (тыс. 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</si>
  <si>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</si>
  <si>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</si>
  <si>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</si>
  <si>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Объем финансового обеспечения на очередной финансовый год, руб</t>
  </si>
  <si>
    <t>Объем финансового обеспечения на 1-й год планового периода, руб</t>
  </si>
  <si>
    <t>Объем финансового обеспечения на 2-й год планового периода, руб</t>
  </si>
  <si>
    <t>Управление образования администрации Уренского муниципального района</t>
  </si>
  <si>
    <t>Руководитель:</t>
  </si>
  <si>
    <t>Выплата по расходам на закупку товаров,работ и услуг всего:</t>
  </si>
  <si>
    <t>в том числе: на оплату контрактов заключенных до начала очередного года:</t>
  </si>
  <si>
    <t>на закупку товаров , работ,услуг по году начала закупки</t>
  </si>
  <si>
    <t>Поступления от доходов, всего:</t>
  </si>
  <si>
    <t>Выплаты по расходам, всего:</t>
  </si>
  <si>
    <t>в том числе на: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</si>
  <si>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</si>
  <si>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</si>
  <si>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</si>
  <si>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</si>
  <si>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</si>
  <si>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прочие поступления</t>
  </si>
  <si>
    <t>Выбытие финансовых активов, всего</t>
  </si>
  <si>
    <t>прочие выбытия</t>
  </si>
  <si>
    <t>120</t>
  </si>
  <si>
    <t>160</t>
  </si>
  <si>
    <t>безвозмездные перечисления организациям</t>
  </si>
  <si>
    <t>из них:увеличение остатков</t>
  </si>
  <si>
    <t xml:space="preserve">Показатели по поступлениям и выплатам учреждения (2019год и плановый период 2020 и 2021 годов) </t>
  </si>
  <si>
    <t>2019 год и плановый период 2020 и 2021 годов</t>
  </si>
  <si>
    <t>на 2019 г.
очередной 
финансовый 
год</t>
  </si>
  <si>
    <t>на 2020 г.
1-й год плаового периода</t>
  </si>
  <si>
    <t>на 2021 г.
2-й год плаового периода</t>
  </si>
  <si>
    <t>Х</t>
  </si>
  <si>
    <t>0001</t>
  </si>
  <si>
    <t>2001</t>
  </si>
  <si>
    <t>Из них:уменьшение остатков</t>
  </si>
  <si>
    <t>Е.П.Целиков</t>
  </si>
  <si>
    <t>Транспортные услуги  (01074000000000ДОО004)</t>
  </si>
  <si>
    <t>074 0701 0110421590 244 222</t>
  </si>
  <si>
    <t>074 0701 0110421590 244 310</t>
  </si>
  <si>
    <t>Увеличение стоимости основных средств (01074000000000ДОО004)</t>
  </si>
  <si>
    <t>Исполнитель</t>
  </si>
  <si>
    <t xml:space="preserve"> социальные пособия и компенсации персоналу в денежной форме  (01074310010000ДОО004)</t>
  </si>
  <si>
    <t>074 0701 0110173080 111 266</t>
  </si>
  <si>
    <t>074 0701 0110673170 152</t>
  </si>
  <si>
    <t>074 0701 0110421590 152</t>
  </si>
  <si>
    <t>Штрафы за нарушение законодательства о налогах и сборах,законодательства о страховых взносах (01074000000000ДОО004)</t>
  </si>
  <si>
    <t>074 0701 0110421590 244 343</t>
  </si>
  <si>
    <t>Увеличение стоимости горюче-смазочных материалов (01074000000000ДОО004)</t>
  </si>
  <si>
    <t>19</t>
  </si>
  <si>
    <t>ъ</t>
  </si>
  <si>
    <t>Налоги,пошлины и сборы   (01074000000000ДОО004)</t>
  </si>
  <si>
    <t>Штрафы за нарушение законодательства о закупках и нарушение (01074000000000ДОО004)</t>
  </si>
  <si>
    <t>Услуги связи (01074000000000ДОО004)</t>
  </si>
  <si>
    <t>Увеличение стоимости прочих оборотных  запасов (материалов) (01074000000000ДОО004)</t>
  </si>
  <si>
    <t>074 0701 0110325010 152</t>
  </si>
  <si>
    <t>074 0701 0110325010 244 225</t>
  </si>
  <si>
    <t>Работы,услуги по содержанию имущества (03074011032501000019)</t>
  </si>
  <si>
    <t>Коммунальные услуги  (03074011042159000004)</t>
  </si>
  <si>
    <t>Работы,услуги по содержанию имущества (03074011042159000004)</t>
  </si>
  <si>
    <t>Увеличение стоимости продуктов питания(030740011067317000002)</t>
  </si>
  <si>
    <t>Увеличение стоимости продуктов питания (03074011042159000004)</t>
  </si>
  <si>
    <t>Увеличение стоимости горюче-смазочных материалов (03074011042159000004)</t>
  </si>
  <si>
    <t>074 0701 0110325010 244 346</t>
  </si>
  <si>
    <t>Увеличение стоимости прочих оборотных  запасов (материалов) (03074011032501000019)</t>
  </si>
  <si>
    <t>074 0701 0110173080 244 226</t>
  </si>
  <si>
    <t>Поступления текущего характера бюджетным и автономным учреждениям от сектора государственного управления(03074001106731700002)</t>
  </si>
  <si>
    <t>Поступления текущего характера бюджетным и автономным учреждениям от сектора государственного управления(03074011042159000004)</t>
  </si>
  <si>
    <t>Поступления текущего характера бюджетным и автономным учреждениям от сектора государственного управления(030740110421590004)</t>
  </si>
  <si>
    <t>декабря</t>
  </si>
  <si>
    <t>Увеличение стоимости продуктов питания (01074011000000ДОО004)</t>
  </si>
  <si>
    <t>Работы,услуги по содержанию имущества  (01074011000000ДОО004)</t>
  </si>
  <si>
    <t>Коммунальные услуги  (01074011000000ДОО004)</t>
  </si>
  <si>
    <t>Услуги связи (01074011000000ДОО004)</t>
  </si>
  <si>
    <t>Налоги,пошлины и сборы  (01074011000000ДОО004)</t>
  </si>
  <si>
    <t>начисления на выплаты по оплате труда (01074011000000ДОО004)</t>
  </si>
  <si>
    <t>доходы от оказания платных услуг, работ (01074011000000ДОО004)</t>
  </si>
  <si>
    <t>074 0701 0110421590 131</t>
  </si>
  <si>
    <t>074070 10110173080 131</t>
  </si>
  <si>
    <t>074 07010110421000 131</t>
  </si>
  <si>
    <t>074 0701 0110421000 119 213</t>
  </si>
  <si>
    <t>074 0701 0110421000 851 291</t>
  </si>
  <si>
    <t>074 07010110421000 244 221</t>
  </si>
  <si>
    <t>074 0701 0110421000 244 223</t>
  </si>
  <si>
    <t>074 0701 0110421000 224 225</t>
  </si>
  <si>
    <t>074 0701 0110421000 244 342</t>
  </si>
  <si>
    <r>
      <t>на 25 декабря  20</t>
    </r>
    <r>
      <rPr>
        <b/>
        <u/>
        <sz val="11"/>
        <rFont val="Times New Roman"/>
        <family val="1"/>
        <charset val="204"/>
      </rPr>
      <t>19</t>
    </r>
    <r>
      <rPr>
        <b/>
        <sz val="11"/>
        <rFont val="Times New Roman"/>
        <family val="1"/>
        <charset val="204"/>
      </rPr>
      <t>г.</t>
    </r>
  </si>
  <si>
    <r>
      <t xml:space="preserve">на 25   декабря  </t>
    </r>
    <r>
      <rPr>
        <u/>
        <sz val="10"/>
        <rFont val="Times New Roman"/>
        <family val="1"/>
        <charset val="204"/>
      </rPr>
      <t xml:space="preserve"> 2019 </t>
    </r>
    <r>
      <rPr>
        <sz val="10"/>
        <rFont val="Times New Roman"/>
        <family val="1"/>
        <charset val="204"/>
      </rPr>
      <t>г.</t>
    </r>
  </si>
  <si>
    <t>на  25.12.2019г.</t>
  </si>
  <si>
    <t>25</t>
  </si>
  <si>
    <t xml:space="preserve">   25.12.2019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</si>
</sst>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b/>
      <sz val="1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Arial Cyr"/>
    </font>
    <font>
      <sz val="18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204"/>
    </font>
    <font>
      <b/>
      <u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"/>
      <family val="2"/>
      <charset val="204"/>
    </font>
    <font>
      <b/>
      <sz val="16"/>
      <name val="Times New Roman"/>
      <family val="1"/>
      <charset val="204"/>
    </font>
    <font>
      <b/>
      <sz val="16"/>
      <name val="Arial"/>
      <family val="2"/>
      <charset val="204"/>
    </font>
    <font>
      <u/>
      <sz val="1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justify" vertical="center" wrapText="1"/>
    </xf>
    <xf numFmtId="0" fontId="3" fillId="0" borderId="1" xfId="0" applyFont="1" applyBorder="1" applyAlignment="1" applyProtection="1">
      <alignment vertical="center" wrapText="1"/>
    </xf>
    <xf numFmtId="2" fontId="3" fillId="0" borderId="1" xfId="0" applyNumberFormat="1" applyFont="1" applyBorder="1" applyAlignment="1" applyProtection="1">
      <alignment horizontal="justify" vertical="center" wrapText="1"/>
    </xf>
    <xf numFmtId="2" fontId="3" fillId="0" borderId="1" xfId="0" applyNumberFormat="1" applyFont="1" applyBorder="1" applyAlignment="1" applyProtection="1">
      <alignment horizontal="right" vertical="top" wrapText="1"/>
    </xf>
    <xf numFmtId="49" fontId="3" fillId="0" borderId="0" xfId="0" applyNumberFormat="1" applyFont="1" applyBorder="1" applyAlignment="1" applyProtection="1"/>
    <xf numFmtId="49" fontId="3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49" fontId="3" fillId="0" borderId="0" xfId="0" applyNumberFormat="1" applyFont="1" applyBorder="1" applyAlignment="1" applyProtection="1">
      <alignment horizontal="center" vertical="center" wrapText="1"/>
    </xf>
    <xf numFmtId="2" fontId="3" fillId="0" borderId="0" xfId="0" applyNumberFormat="1" applyFont="1" applyBorder="1" applyAlignment="1" applyProtection="1">
      <alignment horizontal="right" vertical="top" wrapText="1"/>
    </xf>
    <xf numFmtId="0" fontId="3" fillId="0" borderId="0" xfId="0" applyFont="1" applyBorder="1" applyAlignment="1" applyProtection="1">
      <alignment horizontal="justify" vertical="center" wrapText="1"/>
    </xf>
    <xf numFmtId="49" fontId="3" fillId="0" borderId="0" xfId="0" applyNumberFormat="1" applyFont="1" applyBorder="1" applyAlignment="1" applyProtection="1">
      <alignment horizontal="justify" vertical="center" wrapText="1"/>
    </xf>
    <xf numFmtId="2" fontId="3" fillId="0" borderId="0" xfId="0" applyNumberFormat="1" applyFont="1" applyBorder="1" applyAlignment="1" applyProtection="1">
      <alignment horizontal="justify" vertical="center" wrapText="1"/>
    </xf>
    <xf numFmtId="0" fontId="6" fillId="0" borderId="0" xfId="0" applyFont="1" applyBorder="1" applyAlignment="1" applyProtection="1">
      <alignment horizontal="right"/>
    </xf>
    <xf numFmtId="0" fontId="7" fillId="0" borderId="0" xfId="0" applyFont="1"/>
    <xf numFmtId="0" fontId="6" fillId="0" borderId="0" xfId="0" applyFont="1" applyBorder="1" applyAlignment="1" applyProtection="1"/>
    <xf numFmtId="0" fontId="5" fillId="0" borderId="0" xfId="0" applyFont="1" applyBorder="1" applyAlignment="1" applyProtection="1"/>
    <xf numFmtId="0" fontId="6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10" fillId="0" borderId="0" xfId="0" applyFont="1"/>
    <xf numFmtId="0" fontId="0" fillId="0" borderId="1" xfId="0" applyBorder="1"/>
    <xf numFmtId="2" fontId="9" fillId="0" borderId="1" xfId="0" applyNumberFormat="1" applyFont="1" applyBorder="1" applyAlignment="1" applyProtection="1">
      <alignment horizontal="center" vertical="center" wrapText="1"/>
    </xf>
    <xf numFmtId="0" fontId="12" fillId="0" borderId="0" xfId="0" applyFont="1"/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0" xfId="0" applyFont="1" applyBorder="1" applyAlignment="1" applyProtection="1"/>
    <xf numFmtId="0" fontId="15" fillId="0" borderId="0" xfId="0" applyFont="1" applyBorder="1" applyAlignment="1" applyProtection="1">
      <alignment horizontal="right"/>
    </xf>
    <xf numFmtId="49" fontId="15" fillId="0" borderId="0" xfId="0" applyNumberFormat="1" applyFont="1" applyBorder="1" applyAlignment="1" applyProtection="1">
      <alignment horizontal="left"/>
    </xf>
    <xf numFmtId="0" fontId="15" fillId="0" borderId="0" xfId="0" applyFont="1" applyBorder="1" applyAlignment="1" applyProtection="1">
      <alignment vertical="top"/>
    </xf>
    <xf numFmtId="49" fontId="15" fillId="0" borderId="0" xfId="0" applyNumberFormat="1" applyFont="1" applyBorder="1" applyAlignment="1" applyProtection="1"/>
    <xf numFmtId="0" fontId="16" fillId="0" borderId="0" xfId="0" applyFont="1" applyBorder="1" applyAlignment="1" applyProtection="1"/>
    <xf numFmtId="0" fontId="16" fillId="0" borderId="0" xfId="0" applyFont="1" applyBorder="1" applyAlignment="1" applyProtection="1">
      <alignment horizontal="right"/>
    </xf>
    <xf numFmtId="49" fontId="16" fillId="0" borderId="0" xfId="0" applyNumberFormat="1" applyFont="1" applyBorder="1" applyAlignment="1" applyProtection="1"/>
    <xf numFmtId="0" fontId="15" fillId="0" borderId="0" xfId="0" applyFont="1" applyBorder="1" applyAlignment="1" applyProtection="1">
      <alignment horizontal="left"/>
    </xf>
    <xf numFmtId="49" fontId="16" fillId="0" borderId="0" xfId="0" applyNumberFormat="1" applyFont="1" applyBorder="1" applyAlignment="1" applyProtection="1">
      <alignment horizontal="center"/>
    </xf>
    <xf numFmtId="0" fontId="15" fillId="0" borderId="2" xfId="0" applyFont="1" applyBorder="1" applyAlignment="1" applyProtection="1"/>
    <xf numFmtId="0" fontId="15" fillId="0" borderId="0" xfId="0" applyFont="1" applyBorder="1" applyAlignment="1" applyProtection="1">
      <alignment horizontal="right" wrapText="1"/>
    </xf>
    <xf numFmtId="0" fontId="15" fillId="0" borderId="0" xfId="0" applyFont="1" applyBorder="1" applyAlignment="1" applyProtection="1">
      <alignment horizontal="left" wrapText="1"/>
    </xf>
    <xf numFmtId="49" fontId="15" fillId="0" borderId="0" xfId="0" applyNumberFormat="1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49" fontId="15" fillId="0" borderId="0" xfId="0" applyNumberFormat="1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left" vertical="center"/>
    </xf>
    <xf numFmtId="49" fontId="15" fillId="0" borderId="0" xfId="0" applyNumberFormat="1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wrapText="1"/>
    </xf>
    <xf numFmtId="49" fontId="15" fillId="0" borderId="0" xfId="0" applyNumberFormat="1" applyFont="1" applyBorder="1" applyAlignment="1" applyProtection="1">
      <alignment horizontal="center" vertical="top"/>
    </xf>
    <xf numFmtId="0" fontId="16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left" vertical="top"/>
    </xf>
    <xf numFmtId="0" fontId="15" fillId="0" borderId="0" xfId="0" applyFont="1" applyBorder="1" applyAlignment="1" applyProtection="1">
      <alignment horizontal="justify"/>
    </xf>
    <xf numFmtId="0" fontId="17" fillId="0" borderId="0" xfId="0" applyFont="1" applyBorder="1" applyAlignment="1" applyProtection="1"/>
    <xf numFmtId="0" fontId="18" fillId="0" borderId="0" xfId="0" applyFont="1"/>
    <xf numFmtId="0" fontId="0" fillId="0" borderId="1" xfId="0" applyBorder="1" applyAlignment="1">
      <alignment horizontal="center"/>
    </xf>
    <xf numFmtId="49" fontId="9" fillId="0" borderId="3" xfId="0" applyNumberFormat="1" applyFont="1" applyBorder="1" applyAlignment="1" applyProtection="1">
      <alignment horizontal="center" vertical="top" wrapText="1"/>
    </xf>
    <xf numFmtId="0" fontId="19" fillId="0" borderId="4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left" vertical="center" wrapText="1" indent="1"/>
    </xf>
    <xf numFmtId="49" fontId="9" fillId="0" borderId="1" xfId="0" applyNumberFormat="1" applyFont="1" applyBorder="1" applyAlignment="1" applyProtection="1">
      <alignment horizontal="center" vertical="top" wrapText="1"/>
    </xf>
    <xf numFmtId="0" fontId="9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Border="1" applyAlignment="1" applyProtection="1"/>
    <xf numFmtId="49" fontId="12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5" xfId="0" applyBorder="1"/>
    <xf numFmtId="0" fontId="20" fillId="0" borderId="0" xfId="0" applyFont="1" applyAlignment="1">
      <alignment horizontal="center"/>
    </xf>
    <xf numFmtId="0" fontId="25" fillId="0" borderId="1" xfId="0" applyFont="1" applyBorder="1"/>
    <xf numFmtId="49" fontId="22" fillId="0" borderId="3" xfId="0" applyNumberFormat="1" applyFont="1" applyBorder="1" applyAlignment="1" applyProtection="1">
      <alignment horizontal="center" vertical="center" wrapText="1"/>
    </xf>
    <xf numFmtId="49" fontId="22" fillId="0" borderId="3" xfId="0" applyNumberFormat="1" applyFont="1" applyBorder="1" applyAlignment="1" applyProtection="1">
      <alignment horizontal="center" vertical="top" wrapText="1"/>
    </xf>
    <xf numFmtId="49" fontId="24" fillId="0" borderId="3" xfId="0" applyNumberFormat="1" applyFont="1" applyBorder="1" applyAlignment="1" applyProtection="1">
      <alignment horizontal="center" vertical="top" wrapText="1"/>
    </xf>
    <xf numFmtId="49" fontId="24" fillId="0" borderId="3" xfId="0" applyNumberFormat="1" applyFont="1" applyBorder="1" applyAlignment="1" applyProtection="1">
      <alignment horizontal="center" vertical="center" wrapText="1"/>
    </xf>
    <xf numFmtId="0" fontId="23" fillId="0" borderId="3" xfId="0" applyFont="1" applyBorder="1" applyAlignment="1">
      <alignment horizontal="center"/>
    </xf>
    <xf numFmtId="0" fontId="23" fillId="0" borderId="3" xfId="0" applyFont="1" applyBorder="1"/>
    <xf numFmtId="49" fontId="22" fillId="0" borderId="1" xfId="0" applyNumberFormat="1" applyFont="1" applyBorder="1" applyAlignment="1" applyProtection="1">
      <alignment horizontal="center" vertical="top" wrapText="1"/>
    </xf>
    <xf numFmtId="4" fontId="19" fillId="0" borderId="1" xfId="0" applyNumberFormat="1" applyFont="1" applyBorder="1" applyAlignment="1" applyProtection="1">
      <alignment horizontal="center" vertical="center" wrapText="1"/>
    </xf>
    <xf numFmtId="4" fontId="9" fillId="0" borderId="1" xfId="0" applyNumberFormat="1" applyFont="1" applyBorder="1" applyAlignment="1" applyProtection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0" fontId="3" fillId="0" borderId="1" xfId="0" applyFont="1" applyBorder="1"/>
    <xf numFmtId="4" fontId="6" fillId="0" borderId="1" xfId="0" applyNumberFormat="1" applyFont="1" applyBorder="1" applyAlignment="1">
      <alignment horizontal="center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49" fontId="9" fillId="0" borderId="3" xfId="0" applyNumberFormat="1" applyFont="1" applyFill="1" applyBorder="1" applyAlignment="1" applyProtection="1">
      <alignment horizontal="center" vertical="top" wrapText="1"/>
    </xf>
    <xf numFmtId="49" fontId="22" fillId="0" borderId="1" xfId="0" applyNumberFormat="1" applyFont="1" applyFill="1" applyBorder="1" applyAlignment="1" applyProtection="1">
      <alignment horizontal="center" vertical="top" wrapText="1"/>
    </xf>
    <xf numFmtId="4" fontId="19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19" fillId="0" borderId="3" xfId="0" applyNumberFormat="1" applyFont="1" applyFill="1" applyBorder="1" applyAlignment="1" applyProtection="1">
      <alignment horizontal="center" vertical="top" wrapText="1"/>
    </xf>
    <xf numFmtId="49" fontId="19" fillId="0" borderId="3" xfId="0" applyNumberFormat="1" applyFont="1" applyFill="1" applyBorder="1" applyAlignment="1" applyProtection="1">
      <alignment horizontal="center" vertical="center" wrapText="1"/>
    </xf>
    <xf numFmtId="49" fontId="22" fillId="0" borderId="3" xfId="0" applyNumberFormat="1" applyFont="1" applyFill="1" applyBorder="1" applyAlignment="1" applyProtection="1">
      <alignment horizontal="center" vertical="center" wrapText="1"/>
    </xf>
    <xf numFmtId="49" fontId="22" fillId="0" borderId="3" xfId="0" applyNumberFormat="1" applyFont="1" applyFill="1" applyBorder="1" applyAlignment="1" applyProtection="1">
      <alignment horizontal="center" vertical="top" wrapText="1"/>
    </xf>
    <xf numFmtId="49" fontId="24" fillId="0" borderId="3" xfId="0" applyNumberFormat="1" applyFont="1" applyFill="1" applyBorder="1" applyAlignment="1" applyProtection="1">
      <alignment horizontal="center" vertical="top" wrapText="1"/>
    </xf>
    <xf numFmtId="4" fontId="1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15" fillId="0" borderId="7" xfId="0" applyNumberFormat="1" applyFont="1" applyBorder="1" applyAlignment="1" applyProtection="1">
      <alignment horizontal="center"/>
    </xf>
    <xf numFmtId="49" fontId="15" fillId="0" borderId="8" xfId="0" applyNumberFormat="1" applyFont="1" applyBorder="1" applyAlignment="1" applyProtection="1">
      <alignment horizontal="center"/>
    </xf>
    <xf numFmtId="49" fontId="15" fillId="0" borderId="3" xfId="0" applyNumberFormat="1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left" wrapText="1"/>
    </xf>
    <xf numFmtId="49" fontId="15" fillId="0" borderId="7" xfId="0" applyNumberFormat="1" applyFont="1" applyBorder="1" applyAlignment="1" applyProtection="1">
      <alignment horizontal="center" wrapText="1"/>
    </xf>
    <xf numFmtId="49" fontId="15" fillId="0" borderId="8" xfId="0" applyNumberFormat="1" applyFont="1" applyBorder="1" applyAlignment="1" applyProtection="1">
      <alignment horizontal="center" wrapText="1"/>
    </xf>
    <xf numFmtId="49" fontId="15" fillId="0" borderId="3" xfId="0" applyNumberFormat="1" applyFont="1" applyBorder="1" applyAlignment="1" applyProtection="1">
      <alignment horizontal="center" wrapText="1"/>
    </xf>
    <xf numFmtId="49" fontId="16" fillId="0" borderId="5" xfId="0" applyNumberFormat="1" applyFont="1" applyBorder="1" applyAlignment="1" applyProtection="1">
      <alignment horizontal="center"/>
    </xf>
    <xf numFmtId="0" fontId="16" fillId="0" borderId="5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 vertical="top"/>
    </xf>
    <xf numFmtId="49" fontId="15" fillId="0" borderId="5" xfId="0" applyNumberFormat="1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right"/>
    </xf>
    <xf numFmtId="49" fontId="15" fillId="0" borderId="5" xfId="0" applyNumberFormat="1" applyFont="1" applyBorder="1" applyAlignment="1" applyProtection="1">
      <alignment horizontal="left"/>
    </xf>
    <xf numFmtId="49" fontId="15" fillId="0" borderId="7" xfId="0" applyNumberFormat="1" applyFont="1" applyBorder="1" applyAlignment="1" applyProtection="1">
      <alignment horizontal="center" vertical="center"/>
    </xf>
    <xf numFmtId="49" fontId="15" fillId="0" borderId="8" xfId="0" applyNumberFormat="1" applyFont="1" applyBorder="1" applyAlignment="1" applyProtection="1">
      <alignment horizontal="center" vertical="center"/>
    </xf>
    <xf numFmtId="49" fontId="15" fillId="0" borderId="3" xfId="0" applyNumberFormat="1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/>
    </xf>
    <xf numFmtId="49" fontId="15" fillId="0" borderId="0" xfId="0" applyNumberFormat="1" applyFont="1" applyBorder="1" applyAlignment="1" applyProtection="1">
      <alignment horizontal="left" vertical="center"/>
    </xf>
    <xf numFmtId="0" fontId="15" fillId="0" borderId="5" xfId="0" applyFont="1" applyBorder="1" applyAlignment="1" applyProtection="1">
      <alignment horizontal="center" vertical="top"/>
    </xf>
    <xf numFmtId="49" fontId="15" fillId="0" borderId="9" xfId="0" applyNumberFormat="1" applyFont="1" applyBorder="1" applyAlignment="1" applyProtection="1">
      <alignment horizontal="center" vertical="center"/>
    </xf>
    <xf numFmtId="49" fontId="15" fillId="0" borderId="5" xfId="0" applyNumberFormat="1" applyFont="1" applyBorder="1" applyAlignment="1" applyProtection="1">
      <alignment horizontal="center" vertical="center"/>
    </xf>
    <xf numFmtId="49" fontId="15" fillId="0" borderId="10" xfId="0" applyNumberFormat="1" applyFont="1" applyBorder="1" applyAlignment="1" applyProtection="1">
      <alignment horizontal="center" vertical="center"/>
    </xf>
    <xf numFmtId="0" fontId="15" fillId="0" borderId="5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 vertical="top" wrapText="1"/>
    </xf>
    <xf numFmtId="0" fontId="15" fillId="0" borderId="0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left" vertical="top" wrapText="1"/>
    </xf>
    <xf numFmtId="0" fontId="8" fillId="0" borderId="11" xfId="0" applyFont="1" applyBorder="1" applyAlignment="1" applyProtection="1">
      <alignment horizontal="left" vertical="top" wrapText="1"/>
    </xf>
    <xf numFmtId="0" fontId="27" fillId="0" borderId="4" xfId="0" applyFont="1" applyBorder="1" applyAlignment="1" applyProtection="1">
      <alignment horizontal="center" vertical="top" wrapText="1"/>
    </xf>
    <xf numFmtId="0" fontId="27" fillId="0" borderId="11" xfId="0" applyFont="1" applyBorder="1" applyAlignment="1" applyProtection="1">
      <alignment horizontal="center" vertical="top" wrapText="1"/>
    </xf>
    <xf numFmtId="0" fontId="8" fillId="0" borderId="4" xfId="0" applyFont="1" applyBorder="1" applyAlignment="1" applyProtection="1">
      <alignment horizontal="center" vertical="top" wrapText="1"/>
    </xf>
    <xf numFmtId="0" fontId="8" fillId="0" borderId="11" xfId="0" applyFont="1" applyBorder="1" applyAlignment="1" applyProtection="1">
      <alignment horizontal="center" vertical="top" wrapText="1"/>
    </xf>
    <xf numFmtId="0" fontId="8" fillId="0" borderId="7" xfId="0" applyFont="1" applyBorder="1" applyAlignment="1" applyProtection="1">
      <alignment horizontal="center" vertical="top" wrapText="1"/>
    </xf>
    <xf numFmtId="0" fontId="8" fillId="0" borderId="3" xfId="0" applyFont="1" applyBorder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center" vertical="top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6" xfId="0" applyFont="1" applyBorder="1" applyAlignment="1" applyProtection="1">
      <alignment horizontal="center" vertical="top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 vertical="top" wrapText="1"/>
    </xf>
    <xf numFmtId="0" fontId="4" fillId="0" borderId="6" xfId="0" applyFont="1" applyBorder="1" applyAlignment="1" applyProtection="1">
      <alignment horizontal="center" vertical="top" wrapText="1"/>
    </xf>
    <xf numFmtId="0" fontId="4" fillId="0" borderId="11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W52"/>
  <sheetViews>
    <sheetView topLeftCell="AE7" zoomScale="75" zoomScaleNormal="75" workbookViewId="0">
      <selection activeCell="AR22" sqref="AR22"/>
    </sheetView>
  </sheetViews>
  <sheetFormatPr defaultRowHeight="12.75" customHeight="1"/>
  <cols>
    <col min="1" max="30" width="0.85546875" customWidth="1"/>
    <col min="31" max="31" width="0.7109375" customWidth="1"/>
    <col min="32" max="33" width="0.85546875" customWidth="1"/>
    <col min="34" max="34" width="25.85546875" customWidth="1"/>
    <col min="35" max="43" width="0.85546875" customWidth="1"/>
    <col min="44" max="44" width="3.85546875" customWidth="1"/>
    <col min="45" max="45" width="0.85546875" customWidth="1"/>
    <col min="46" max="46" width="2.140625" customWidth="1"/>
    <col min="47" max="74" width="0.85546875" customWidth="1"/>
    <col min="75" max="75" width="6.42578125" customWidth="1"/>
    <col min="76" max="85" width="0.85546875" customWidth="1"/>
    <col min="86" max="86" width="6" customWidth="1"/>
    <col min="87" max="120" width="0.85546875" customWidth="1"/>
    <col min="121" max="121" width="3.42578125" customWidth="1"/>
    <col min="122" max="135" width="0.85546875" customWidth="1"/>
    <col min="136" max="136" width="2.42578125" customWidth="1"/>
    <col min="137" max="137" width="7.5703125" customWidth="1"/>
    <col min="138" max="138" width="4.7109375" customWidth="1"/>
    <col min="139" max="152" width="0.85546875" customWidth="1"/>
    <col min="153" max="153" width="10.140625" customWidth="1"/>
  </cols>
  <sheetData>
    <row r="1" spans="1:153" ht="1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</row>
    <row r="2" spans="1:153" ht="40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120" t="s">
        <v>60</v>
      </c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</row>
    <row r="3" spans="1:153" ht="20.2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126" t="s">
        <v>3</v>
      </c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</row>
    <row r="4" spans="1:153" ht="29.2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127" t="s">
        <v>61</v>
      </c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</row>
    <row r="5" spans="1:153" ht="20.2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31"/>
      <c r="DS5" s="31"/>
      <c r="DT5" s="126" t="s">
        <v>4</v>
      </c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</row>
    <row r="6" spans="1:153" ht="30.7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113" t="s">
        <v>62</v>
      </c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31"/>
      <c r="DS6" s="31"/>
      <c r="DT6" s="113" t="s">
        <v>63</v>
      </c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</row>
    <row r="7" spans="1:153" ht="21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2" t="s">
        <v>64</v>
      </c>
      <c r="DG7" s="114" t="s">
        <v>235</v>
      </c>
      <c r="DH7" s="114"/>
      <c r="DI7" s="114"/>
      <c r="DJ7" s="114"/>
      <c r="DK7" s="31">
        <v>25</v>
      </c>
      <c r="DL7" s="31"/>
      <c r="DM7" s="31"/>
      <c r="DN7" s="114" t="s">
        <v>215</v>
      </c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5">
        <v>20</v>
      </c>
      <c r="EG7" s="115"/>
      <c r="EH7" s="115"/>
      <c r="EI7" s="115"/>
      <c r="EJ7" s="116" t="s">
        <v>195</v>
      </c>
      <c r="EK7" s="116"/>
      <c r="EL7" s="116"/>
      <c r="EM7" s="116"/>
      <c r="EN7" s="31" t="s">
        <v>65</v>
      </c>
      <c r="EO7" s="31"/>
      <c r="EP7" s="31"/>
      <c r="EQ7" s="31"/>
      <c r="ER7" s="31"/>
      <c r="ES7" s="31"/>
      <c r="ET7" s="31"/>
      <c r="EU7" s="31"/>
      <c r="EV7" s="31"/>
      <c r="EW7" s="31"/>
    </row>
    <row r="8" spans="1:153" ht="39.7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3"/>
      <c r="ES8" s="31"/>
      <c r="ET8" s="31"/>
      <c r="EU8" s="31"/>
      <c r="EV8" s="31"/>
      <c r="EW8" s="31"/>
    </row>
    <row r="9" spans="1:153" ht="28.5" customHeight="1">
      <c r="A9" s="106" t="s">
        <v>66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</row>
    <row r="10" spans="1:153" ht="26.25" customHeight="1">
      <c r="A10" s="106" t="s">
        <v>0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</row>
    <row r="11" spans="1:153" ht="1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</row>
    <row r="12" spans="1:153" ht="26.2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122" t="s">
        <v>67</v>
      </c>
      <c r="EI12" s="122"/>
      <c r="EJ12" s="122"/>
      <c r="EK12" s="122"/>
      <c r="EL12" s="122"/>
      <c r="EM12" s="122"/>
      <c r="EN12" s="122"/>
      <c r="EO12" s="122"/>
      <c r="EP12" s="122"/>
      <c r="EQ12" s="122"/>
      <c r="ER12" s="122"/>
      <c r="ES12" s="122"/>
      <c r="ET12" s="122"/>
      <c r="EU12" s="122"/>
      <c r="EV12" s="122"/>
      <c r="EW12" s="122"/>
    </row>
    <row r="13" spans="1:153" ht="21.7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2"/>
      <c r="CN13" s="31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2" t="s">
        <v>68</v>
      </c>
      <c r="EG13" s="31"/>
      <c r="EH13" s="103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5"/>
    </row>
    <row r="14" spans="1:153" ht="27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6"/>
      <c r="AK14" s="37"/>
      <c r="AL14" s="38"/>
      <c r="AM14" s="38"/>
      <c r="AN14" s="38"/>
      <c r="AO14" s="38"/>
      <c r="AP14" s="36"/>
      <c r="AQ14" s="36"/>
      <c r="AR14" s="36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1"/>
      <c r="BG14" s="37" t="s">
        <v>64</v>
      </c>
      <c r="BH14" s="111" t="s">
        <v>235</v>
      </c>
      <c r="BI14" s="111"/>
      <c r="BJ14" s="111"/>
      <c r="BK14" s="111"/>
      <c r="BL14" s="36" t="s">
        <v>64</v>
      </c>
      <c r="BM14" s="36"/>
      <c r="BN14" s="36"/>
      <c r="BO14" s="111" t="s">
        <v>215</v>
      </c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36"/>
      <c r="CH14" s="112">
        <v>2019</v>
      </c>
      <c r="CI14" s="112"/>
      <c r="CJ14" s="112"/>
      <c r="CK14" s="112"/>
      <c r="CL14" s="112"/>
      <c r="CM14" s="112"/>
      <c r="CN14" s="112"/>
      <c r="CO14" s="36" t="s">
        <v>65</v>
      </c>
      <c r="CP14" s="36"/>
      <c r="CQ14" s="36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4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2" t="s">
        <v>69</v>
      </c>
      <c r="EG14" s="31"/>
      <c r="EH14" s="103" t="s">
        <v>236</v>
      </c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5"/>
    </row>
    <row r="15" spans="1:153" ht="25.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7"/>
      <c r="BH15" s="38"/>
      <c r="BI15" s="38"/>
      <c r="BJ15" s="38"/>
      <c r="BK15" s="38"/>
      <c r="BL15" s="36"/>
      <c r="BM15" s="36"/>
      <c r="BN15" s="36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6"/>
      <c r="CH15" s="36"/>
      <c r="CI15" s="36"/>
      <c r="CJ15" s="36"/>
      <c r="CK15" s="38"/>
      <c r="CL15" s="38"/>
      <c r="CM15" s="38"/>
      <c r="CN15" s="38"/>
      <c r="CO15" s="36"/>
      <c r="CP15" s="36"/>
      <c r="CQ15" s="36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4"/>
      <c r="DS15" s="34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2"/>
      <c r="EG15" s="31"/>
      <c r="EH15" s="103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5"/>
    </row>
    <row r="16" spans="1:153" ht="28.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4"/>
      <c r="BZ16" s="34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2"/>
      <c r="CN16" s="31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4"/>
      <c r="DS16" s="34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2"/>
      <c r="EG16" s="31"/>
      <c r="EH16" s="103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5"/>
    </row>
    <row r="17" spans="1:153" ht="31.5" customHeight="1">
      <c r="A17" s="39" t="s">
        <v>70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107" t="s">
        <v>6</v>
      </c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31"/>
      <c r="DR17" s="34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2" t="s">
        <v>71</v>
      </c>
      <c r="EG17" s="31"/>
      <c r="EH17" s="103" t="s">
        <v>5</v>
      </c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5"/>
    </row>
    <row r="18" spans="1:153" ht="27.75" customHeight="1">
      <c r="A18" s="39" t="s">
        <v>72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7"/>
      <c r="V18" s="40"/>
      <c r="W18" s="40"/>
      <c r="X18" s="40"/>
      <c r="Y18" s="40"/>
      <c r="Z18" s="36"/>
      <c r="AA18" s="36"/>
      <c r="AB18" s="36"/>
      <c r="AC18" s="31"/>
      <c r="AD18" s="31"/>
      <c r="AE18" s="31"/>
      <c r="AF18" s="31"/>
      <c r="AG18" s="31"/>
      <c r="AH18" s="31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31" t="s">
        <v>73</v>
      </c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41"/>
      <c r="EH18" s="108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10"/>
    </row>
    <row r="19" spans="1:153" ht="21" customHeight="1">
      <c r="A19" s="39" t="s">
        <v>74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31"/>
      <c r="DR19" s="34"/>
      <c r="DS19" s="34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42"/>
      <c r="EG19" s="31"/>
      <c r="EH19" s="103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5"/>
    </row>
    <row r="20" spans="1:153" ht="24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31"/>
      <c r="BU20" s="31"/>
      <c r="BV20" s="31"/>
      <c r="BW20" s="31"/>
      <c r="BX20" s="31"/>
      <c r="BY20" s="34"/>
      <c r="BZ20" s="34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2"/>
      <c r="CN20" s="31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4"/>
      <c r="DS20" s="34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2"/>
      <c r="EG20" s="31"/>
      <c r="EH20" s="123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5"/>
    </row>
    <row r="21" spans="1:153" ht="24" customHeight="1">
      <c r="A21" s="45" t="s">
        <v>75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121" t="s">
        <v>7</v>
      </c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6"/>
      <c r="CN21" s="45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7" t="s">
        <v>76</v>
      </c>
      <c r="EG21" s="45"/>
      <c r="EH21" s="117" t="s">
        <v>77</v>
      </c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9"/>
    </row>
    <row r="22" spans="1:153" ht="31.5" customHeight="1">
      <c r="A22" s="48" t="s">
        <v>78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7"/>
      <c r="CN22" s="45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7" t="s">
        <v>79</v>
      </c>
      <c r="EG22" s="45"/>
      <c r="EH22" s="117" t="s">
        <v>80</v>
      </c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9"/>
    </row>
    <row r="23" spans="1:153" ht="23.25">
      <c r="A23" s="48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8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</row>
    <row r="24" spans="1:153" ht="18.75" customHeight="1">
      <c r="A24" s="39" t="s">
        <v>81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31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107" t="s">
        <v>153</v>
      </c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</row>
    <row r="25" spans="1:153" ht="16.7" customHeight="1">
      <c r="A25" s="39" t="s">
        <v>82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31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</row>
    <row r="26" spans="1:153" ht="23.25">
      <c r="A26" s="3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51"/>
      <c r="CP26" s="51"/>
      <c r="CQ26" s="51"/>
      <c r="CR26" s="51"/>
      <c r="CS26" s="51"/>
      <c r="CT26" s="51"/>
      <c r="CU26" s="51"/>
      <c r="CV26" s="5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</row>
    <row r="27" spans="1:153" ht="16.7" customHeight="1">
      <c r="A27" s="39" t="s">
        <v>83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107" t="s">
        <v>8</v>
      </c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</row>
    <row r="28" spans="1:153" ht="16.7" customHeight="1">
      <c r="A28" s="39" t="s">
        <v>84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</row>
    <row r="29" spans="1:153" ht="16.7" customHeight="1">
      <c r="A29" s="39" t="s">
        <v>85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</row>
    <row r="30" spans="1:153" ht="23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</row>
    <row r="31" spans="1:153" ht="16.7" customHeight="1">
      <c r="A31" s="106" t="s">
        <v>86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</row>
    <row r="32" spans="1:153" ht="22.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</row>
    <row r="33" spans="1:153" ht="23.25">
      <c r="A33" s="53" t="s">
        <v>87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  <c r="DQ33" s="120"/>
      <c r="DR33" s="120"/>
      <c r="DS33" s="120"/>
      <c r="DT33" s="120"/>
      <c r="DU33" s="120"/>
      <c r="DV33" s="120"/>
      <c r="DW33" s="120"/>
      <c r="DX33" s="120"/>
      <c r="DY33" s="120"/>
      <c r="DZ33" s="120"/>
      <c r="EA33" s="120"/>
      <c r="EB33" s="120"/>
      <c r="EC33" s="120"/>
      <c r="ED33" s="120"/>
      <c r="EE33" s="120"/>
      <c r="EF33" s="120"/>
      <c r="EG33" s="120"/>
      <c r="EH33" s="120"/>
      <c r="EI33" s="120"/>
      <c r="EJ33" s="120"/>
      <c r="EK33" s="120"/>
      <c r="EL33" s="120"/>
      <c r="EM33" s="120"/>
      <c r="EN33" s="120"/>
      <c r="EO33" s="120"/>
      <c r="EP33" s="120"/>
      <c r="EQ33" s="120"/>
      <c r="ER33" s="120"/>
      <c r="ES33" s="31"/>
      <c r="ET33" s="31"/>
      <c r="EU33" s="31"/>
      <c r="EV33" s="31"/>
      <c r="EW33" s="31"/>
    </row>
    <row r="34" spans="1:153" ht="29.25" customHeight="1">
      <c r="A34" s="129" t="s">
        <v>9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29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</row>
    <row r="35" spans="1:153" ht="23.25">
      <c r="A35" s="53" t="s">
        <v>88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</row>
    <row r="36" spans="1:153" ht="138.75" customHeight="1">
      <c r="A36" s="129" t="s">
        <v>10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</row>
    <row r="37" spans="1:153" ht="23.25">
      <c r="A37" s="53" t="s">
        <v>89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</row>
    <row r="38" spans="1:153" ht="23.25" customHeight="1">
      <c r="A38" s="128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</row>
    <row r="39" spans="1:153" ht="23.25">
      <c r="A39" s="53" t="s">
        <v>90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</row>
    <row r="40" spans="1:153" ht="23.25">
      <c r="A40" s="128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</row>
    <row r="41" spans="1:153" ht="23.25">
      <c r="A41" s="53" t="s">
        <v>91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</row>
    <row r="42" spans="1:153" ht="23.25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</row>
    <row r="43" spans="1:153" ht="23.25">
      <c r="A43" s="53" t="s">
        <v>92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</row>
    <row r="44" spans="1:153" ht="23.25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</row>
    <row r="45" spans="1:153" ht="12.7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</row>
    <row r="46" spans="1:153" ht="12.7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</row>
    <row r="47" spans="1:153" ht="12.7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</row>
    <row r="48" spans="1:153" ht="12.7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</row>
    <row r="49" spans="1:153" ht="12.7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</row>
    <row r="50" spans="1:153" ht="12.7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</row>
    <row r="51" spans="1:153" ht="12.7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</row>
    <row r="52" spans="1:153" ht="12.7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</row>
  </sheetData>
  <mergeCells count="39">
    <mergeCell ref="A40:DD40"/>
    <mergeCell ref="A42:DD42"/>
    <mergeCell ref="CX2:EW2"/>
    <mergeCell ref="CX3:EW3"/>
    <mergeCell ref="CX4:EW4"/>
    <mergeCell ref="CX5:DQ5"/>
    <mergeCell ref="DT5:EW5"/>
    <mergeCell ref="A44:DD44"/>
    <mergeCell ref="A31:DD31"/>
    <mergeCell ref="A34:DD34"/>
    <mergeCell ref="A36:DD36"/>
    <mergeCell ref="A38:DD38"/>
    <mergeCell ref="CX33:ER33"/>
    <mergeCell ref="AI21:BW21"/>
    <mergeCell ref="EH13:EW13"/>
    <mergeCell ref="EH12:EW12"/>
    <mergeCell ref="EH20:EW20"/>
    <mergeCell ref="AS27:EW29"/>
    <mergeCell ref="AS24:EW25"/>
    <mergeCell ref="EH22:EW22"/>
    <mergeCell ref="EH19:EW19"/>
    <mergeCell ref="EH17:EW17"/>
    <mergeCell ref="EH21:EW21"/>
    <mergeCell ref="EH14:EW14"/>
    <mergeCell ref="A10:EW10"/>
    <mergeCell ref="EH15:EW15"/>
    <mergeCell ref="DT6:EW6"/>
    <mergeCell ref="CX6:DQ6"/>
    <mergeCell ref="DG7:DJ7"/>
    <mergeCell ref="DN7:EE7"/>
    <mergeCell ref="EF7:EI7"/>
    <mergeCell ref="EJ7:EM7"/>
    <mergeCell ref="EH16:EW16"/>
    <mergeCell ref="A9:EW9"/>
    <mergeCell ref="AI17:DP19"/>
    <mergeCell ref="EH18:EW18"/>
    <mergeCell ref="BH14:BK14"/>
    <mergeCell ref="BO14:CF14"/>
    <mergeCell ref="CH14:CN14"/>
  </mergeCells>
  <phoneticPr fontId="0" type="noConversion"/>
  <pageMargins left="0.7" right="0.7" top="0.75" bottom="0.75" header="0.3" footer="0.3"/>
  <pageSetup paperSize="9" scale="4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workbookViewId="0">
      <selection activeCell="B3" sqref="B3:C3"/>
    </sheetView>
  </sheetViews>
  <sheetFormatPr defaultRowHeight="12.75" customHeight="1"/>
  <cols>
    <col min="1" max="1" width="6.28515625" customWidth="1"/>
    <col min="2" max="2" width="62.42578125" customWidth="1"/>
    <col min="3" max="3" width="26.28515625" customWidth="1"/>
  </cols>
  <sheetData>
    <row r="1" spans="1:3" ht="12.75" customHeight="1">
      <c r="A1" s="2"/>
      <c r="B1" s="2"/>
      <c r="C1" s="3" t="s">
        <v>93</v>
      </c>
    </row>
    <row r="2" spans="1:3" ht="14.25" customHeight="1">
      <c r="A2" s="2"/>
      <c r="B2" s="130" t="s">
        <v>94</v>
      </c>
      <c r="C2" s="130"/>
    </row>
    <row r="3" spans="1:3" ht="14.25" customHeight="1">
      <c r="A3" s="2"/>
      <c r="B3" s="130" t="s">
        <v>234</v>
      </c>
      <c r="C3" s="130"/>
    </row>
    <row r="4" spans="1:3" ht="12.75" customHeight="1">
      <c r="A4" s="2"/>
      <c r="B4" s="2" t="s">
        <v>196</v>
      </c>
      <c r="C4" s="2"/>
    </row>
    <row r="5" spans="1:3" ht="12.75" customHeight="1">
      <c r="A5" s="4" t="s">
        <v>95</v>
      </c>
      <c r="B5" s="4" t="s">
        <v>96</v>
      </c>
      <c r="C5" s="4" t="s">
        <v>97</v>
      </c>
    </row>
    <row r="6" spans="1:3" ht="12.75" customHeight="1">
      <c r="A6" s="4">
        <v>1</v>
      </c>
      <c r="B6" s="4">
        <v>2</v>
      </c>
      <c r="C6" s="4">
        <v>3</v>
      </c>
    </row>
    <row r="7" spans="1:3" ht="12.75" customHeight="1">
      <c r="A7" s="5"/>
      <c r="B7" s="6" t="s">
        <v>98</v>
      </c>
      <c r="C7" s="25">
        <v>9520</v>
      </c>
    </row>
    <row r="8" spans="1:3" ht="25.5" customHeight="1">
      <c r="A8" s="6"/>
      <c r="B8" s="6" t="s">
        <v>99</v>
      </c>
      <c r="C8" s="25">
        <v>9520</v>
      </c>
    </row>
    <row r="9" spans="1:3" ht="12.75" customHeight="1">
      <c r="A9" s="5"/>
      <c r="B9" s="6" t="s">
        <v>100</v>
      </c>
      <c r="C9" s="25">
        <v>724</v>
      </c>
    </row>
    <row r="10" spans="1:3" ht="12.75" customHeight="1">
      <c r="A10" s="5"/>
      <c r="B10" s="6" t="s">
        <v>101</v>
      </c>
      <c r="C10" s="25"/>
    </row>
    <row r="11" spans="1:3" ht="12.75" customHeight="1">
      <c r="A11" s="5"/>
      <c r="B11" s="6" t="s">
        <v>100</v>
      </c>
      <c r="C11" s="25"/>
    </row>
    <row r="12" spans="1:3" ht="12.75" customHeight="1">
      <c r="A12" s="5"/>
      <c r="B12" s="6" t="s">
        <v>102</v>
      </c>
      <c r="C12" s="25"/>
    </row>
    <row r="13" spans="1:3" ht="25.5" customHeight="1">
      <c r="A13" s="6"/>
      <c r="B13" s="6" t="s">
        <v>103</v>
      </c>
      <c r="C13" s="25"/>
    </row>
    <row r="14" spans="1:3" ht="25.5" customHeight="1">
      <c r="A14" s="6"/>
      <c r="B14" s="6" t="s">
        <v>104</v>
      </c>
      <c r="C14" s="25"/>
    </row>
    <row r="15" spans="1:3" ht="12.75" customHeight="1">
      <c r="A15" s="5"/>
      <c r="B15" s="5"/>
      <c r="C15" s="25"/>
    </row>
    <row r="16" spans="1:3" ht="25.5" customHeight="1">
      <c r="A16" s="5"/>
      <c r="B16" s="6" t="s">
        <v>105</v>
      </c>
      <c r="C16" s="25"/>
    </row>
    <row r="17" spans="1:3" ht="12.75" customHeight="1">
      <c r="A17" s="5"/>
      <c r="B17" s="6" t="s">
        <v>106</v>
      </c>
      <c r="C17" s="25"/>
    </row>
    <row r="18" spans="1:3" ht="12.75" customHeight="1">
      <c r="A18" s="5"/>
      <c r="B18" s="6" t="s">
        <v>107</v>
      </c>
      <c r="C18" s="25"/>
    </row>
    <row r="19" spans="1:3" ht="12.75" customHeight="1">
      <c r="A19" s="5"/>
      <c r="B19" s="6" t="s">
        <v>108</v>
      </c>
      <c r="C19" s="25"/>
    </row>
    <row r="20" spans="1:3" ht="12.75" customHeight="1">
      <c r="A20" s="5"/>
      <c r="B20" s="6" t="s">
        <v>109</v>
      </c>
      <c r="C20" s="25"/>
    </row>
    <row r="21" spans="1:3" ht="25.5" customHeight="1">
      <c r="A21" s="5"/>
      <c r="B21" s="6" t="s">
        <v>110</v>
      </c>
      <c r="C21" s="25"/>
    </row>
    <row r="22" spans="1:3" ht="12.75" customHeight="1">
      <c r="A22" s="5"/>
      <c r="B22" s="6" t="s">
        <v>111</v>
      </c>
      <c r="C22" s="25"/>
    </row>
    <row r="23" spans="1:3" ht="25.5" customHeight="1">
      <c r="A23" s="5"/>
      <c r="B23" s="6" t="s">
        <v>112</v>
      </c>
      <c r="C23" s="25"/>
    </row>
  </sheetData>
  <mergeCells count="2">
    <mergeCell ref="B2:C2"/>
    <mergeCell ref="B3:C3"/>
  </mergeCells>
  <phoneticPr fontId="0" type="noConversion"/>
  <pageMargins left="0.7" right="0.7" top="0.75" bottom="0.75" header="0.3" footer="0.3"/>
  <pageSetup paperSize="9" scale="9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9"/>
  <sheetViews>
    <sheetView tabSelected="1" zoomScale="70" zoomScaleNormal="70" workbookViewId="0">
      <selection activeCell="G12" sqref="G12"/>
    </sheetView>
  </sheetViews>
  <sheetFormatPr defaultRowHeight="12.75"/>
  <cols>
    <col min="1" max="1" width="42.28515625" customWidth="1"/>
    <col min="2" max="2" width="5.28515625" customWidth="1"/>
    <col min="3" max="3" width="32.5703125" customWidth="1"/>
    <col min="4" max="4" width="16.7109375" customWidth="1"/>
    <col min="5" max="5" width="17" customWidth="1"/>
    <col min="6" max="6" width="8.85546875" hidden="1" customWidth="1"/>
    <col min="7" max="7" width="16" customWidth="1"/>
    <col min="8" max="8" width="4.7109375" customWidth="1"/>
    <col min="9" max="9" width="5" customWidth="1"/>
    <col min="10" max="10" width="15.7109375" customWidth="1"/>
    <col min="11" max="11" width="4.85546875" customWidth="1"/>
    <col min="12" max="12" width="16.42578125" customWidth="1"/>
    <col min="13" max="13" width="16.28515625" customWidth="1"/>
    <col min="14" max="14" width="14.28515625" customWidth="1"/>
    <col min="15" max="15" width="15.7109375" customWidth="1"/>
    <col min="16" max="16" width="19.140625" customWidth="1"/>
    <col min="17" max="17" width="16" customWidth="1"/>
    <col min="18" max="18" width="13.28515625" customWidth="1"/>
    <col min="19" max="19" width="16.5703125" customWidth="1"/>
  </cols>
  <sheetData>
    <row r="1" spans="1:19" ht="15">
      <c r="A1" s="19"/>
      <c r="B1" s="68" t="s">
        <v>173</v>
      </c>
      <c r="C1" s="20"/>
      <c r="D1" s="20"/>
      <c r="E1" s="20"/>
      <c r="F1" s="20"/>
      <c r="G1" s="20"/>
      <c r="H1" s="20"/>
      <c r="I1" s="20"/>
      <c r="J1" s="20"/>
      <c r="K1" s="19"/>
      <c r="L1" s="18"/>
      <c r="M1" s="18"/>
      <c r="N1" s="18"/>
      <c r="O1" s="18"/>
      <c r="P1" s="18"/>
      <c r="Q1" s="18"/>
      <c r="R1" s="18"/>
    </row>
    <row r="2" spans="1:19" ht="15">
      <c r="A2" s="19"/>
      <c r="B2" s="130" t="s">
        <v>232</v>
      </c>
      <c r="C2" s="150"/>
      <c r="D2" s="150"/>
      <c r="E2" s="150"/>
      <c r="F2" s="150"/>
      <c r="G2" s="150"/>
      <c r="H2" s="20"/>
      <c r="I2" s="20"/>
      <c r="J2" s="20"/>
      <c r="K2" s="19"/>
      <c r="L2" s="18"/>
      <c r="M2" s="18"/>
      <c r="N2" s="18"/>
      <c r="O2" s="18"/>
      <c r="P2" s="18"/>
      <c r="Q2" s="18"/>
      <c r="R2" s="18"/>
    </row>
    <row r="3" spans="1:19" ht="6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8"/>
      <c r="M3" s="18"/>
      <c r="N3" s="18"/>
      <c r="O3" s="18"/>
      <c r="P3" s="18"/>
      <c r="Q3" s="18"/>
      <c r="R3" s="18"/>
    </row>
    <row r="4" spans="1:19" ht="15.75" customHeight="1">
      <c r="A4" s="135" t="s">
        <v>2</v>
      </c>
      <c r="B4" s="151" t="s">
        <v>113</v>
      </c>
      <c r="C4" s="135" t="s">
        <v>114</v>
      </c>
      <c r="D4" s="140" t="s">
        <v>115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2"/>
    </row>
    <row r="5" spans="1:19" ht="15.75">
      <c r="A5" s="146"/>
      <c r="B5" s="152"/>
      <c r="C5" s="146"/>
      <c r="D5" s="135" t="s">
        <v>150</v>
      </c>
      <c r="E5" s="140" t="s">
        <v>117</v>
      </c>
      <c r="F5" s="141"/>
      <c r="G5" s="141"/>
      <c r="H5" s="141"/>
      <c r="I5" s="141"/>
      <c r="J5" s="141"/>
      <c r="K5" s="142"/>
      <c r="L5" s="135" t="s">
        <v>151</v>
      </c>
      <c r="M5" s="147" t="s">
        <v>117</v>
      </c>
      <c r="N5" s="148"/>
      <c r="O5" s="149"/>
      <c r="P5" s="135" t="s">
        <v>152</v>
      </c>
      <c r="Q5" s="143" t="s">
        <v>117</v>
      </c>
      <c r="R5" s="144"/>
      <c r="S5" s="145"/>
    </row>
    <row r="6" spans="1:19" ht="120.75" customHeight="1">
      <c r="A6" s="146"/>
      <c r="B6" s="152"/>
      <c r="C6" s="146"/>
      <c r="D6" s="146"/>
      <c r="E6" s="135" t="s">
        <v>118</v>
      </c>
      <c r="F6" s="135" t="s">
        <v>119</v>
      </c>
      <c r="G6" s="135" t="s">
        <v>120</v>
      </c>
      <c r="H6" s="133" t="s">
        <v>121</v>
      </c>
      <c r="I6" s="133" t="s">
        <v>122</v>
      </c>
      <c r="J6" s="137" t="s">
        <v>123</v>
      </c>
      <c r="K6" s="138"/>
      <c r="L6" s="146"/>
      <c r="M6" s="131" t="s">
        <v>118</v>
      </c>
      <c r="N6" s="135" t="s">
        <v>120</v>
      </c>
      <c r="O6" s="139" t="s">
        <v>123</v>
      </c>
      <c r="P6" s="146"/>
      <c r="Q6" s="131" t="s">
        <v>118</v>
      </c>
      <c r="R6" s="135" t="s">
        <v>120</v>
      </c>
      <c r="S6" s="139" t="s">
        <v>123</v>
      </c>
    </row>
    <row r="7" spans="1:19" ht="142.5" customHeight="1">
      <c r="A7" s="136"/>
      <c r="B7" s="153"/>
      <c r="C7" s="136"/>
      <c r="D7" s="136"/>
      <c r="E7" s="136"/>
      <c r="F7" s="136"/>
      <c r="G7" s="136"/>
      <c r="H7" s="134"/>
      <c r="I7" s="134"/>
      <c r="J7" s="22" t="s">
        <v>116</v>
      </c>
      <c r="K7" s="22" t="s">
        <v>124</v>
      </c>
      <c r="L7" s="136"/>
      <c r="M7" s="132"/>
      <c r="N7" s="136"/>
      <c r="O7" s="139"/>
      <c r="P7" s="136"/>
      <c r="Q7" s="132"/>
      <c r="R7" s="136"/>
      <c r="S7" s="139"/>
    </row>
    <row r="8" spans="1:19" ht="15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/>
      <c r="G8" s="21">
        <v>6</v>
      </c>
      <c r="H8" s="21">
        <v>7</v>
      </c>
      <c r="I8" s="21">
        <v>8</v>
      </c>
      <c r="J8" s="21">
        <v>9</v>
      </c>
      <c r="K8" s="21">
        <v>10</v>
      </c>
      <c r="L8" s="21">
        <v>11</v>
      </c>
      <c r="M8" s="21">
        <v>12</v>
      </c>
      <c r="N8" s="21"/>
      <c r="O8" s="21">
        <v>13</v>
      </c>
      <c r="P8" s="21">
        <v>14</v>
      </c>
      <c r="Q8" s="21">
        <v>15</v>
      </c>
      <c r="R8" s="21"/>
      <c r="S8" s="57">
        <v>16</v>
      </c>
    </row>
    <row r="9" spans="1:19" ht="24" customHeight="1">
      <c r="A9" s="59" t="s">
        <v>158</v>
      </c>
      <c r="B9" s="60">
        <v>100</v>
      </c>
      <c r="C9" s="61"/>
      <c r="D9" s="81">
        <f>SUM(D11:D17)</f>
        <v>7317867.7300000004</v>
      </c>
      <c r="E9" s="81">
        <f>SUM(E11:E17)</f>
        <v>6437590.0100000007</v>
      </c>
      <c r="F9" s="81">
        <f>SUM(F11:F17)</f>
        <v>0</v>
      </c>
      <c r="G9" s="81">
        <f>SUM(G11:G17)</f>
        <v>372277.72000000003</v>
      </c>
      <c r="H9" s="81">
        <f t="shared" ref="H9:S9" si="0">H11+H12+H14+H15+H17</f>
        <v>0</v>
      </c>
      <c r="I9" s="81">
        <f t="shared" si="0"/>
        <v>0</v>
      </c>
      <c r="J9" s="81">
        <f>SUM(J11:J17)</f>
        <v>508000</v>
      </c>
      <c r="K9" s="81">
        <f t="shared" si="0"/>
        <v>0</v>
      </c>
      <c r="L9" s="81">
        <f t="shared" si="0"/>
        <v>7188291</v>
      </c>
      <c r="M9" s="81">
        <f t="shared" si="0"/>
        <v>6664500</v>
      </c>
      <c r="N9" s="81">
        <f t="shared" si="0"/>
        <v>30991</v>
      </c>
      <c r="O9" s="81">
        <f t="shared" si="0"/>
        <v>492800</v>
      </c>
      <c r="P9" s="81">
        <f t="shared" si="0"/>
        <v>7188291</v>
      </c>
      <c r="Q9" s="81">
        <f t="shared" si="0"/>
        <v>6664500</v>
      </c>
      <c r="R9" s="81">
        <f t="shared" si="0"/>
        <v>30991</v>
      </c>
      <c r="S9" s="81">
        <f t="shared" si="0"/>
        <v>492800</v>
      </c>
    </row>
    <row r="10" spans="1:19" ht="13.5" customHeight="1">
      <c r="A10" s="62" t="s">
        <v>117</v>
      </c>
      <c r="B10" s="58"/>
      <c r="C10" s="63"/>
      <c r="D10" s="81"/>
      <c r="E10" s="82"/>
      <c r="F10" s="82"/>
      <c r="G10" s="82"/>
      <c r="H10" s="82"/>
      <c r="I10" s="82"/>
      <c r="J10" s="82"/>
      <c r="K10" s="82"/>
      <c r="L10" s="82">
        <f>M10</f>
        <v>0</v>
      </c>
      <c r="M10" s="82"/>
      <c r="N10" s="82"/>
      <c r="O10" s="82"/>
      <c r="P10" s="82">
        <f>Q10</f>
        <v>0</v>
      </c>
      <c r="Q10" s="82"/>
      <c r="R10" s="82"/>
      <c r="S10" s="83"/>
    </row>
    <row r="11" spans="1:19" ht="43.5" customHeight="1">
      <c r="A11" s="64" t="s">
        <v>54</v>
      </c>
      <c r="B11" s="58" t="s">
        <v>169</v>
      </c>
      <c r="C11" s="80" t="s">
        <v>224</v>
      </c>
      <c r="D11" s="81">
        <f>SUM(E11:J11)</f>
        <v>3482600</v>
      </c>
      <c r="E11" s="82">
        <v>3482600</v>
      </c>
      <c r="F11" s="82"/>
      <c r="G11" s="82"/>
      <c r="H11" s="82"/>
      <c r="I11" s="82"/>
      <c r="J11" s="82"/>
      <c r="K11" s="82"/>
      <c r="L11" s="82">
        <f>M11</f>
        <v>3482600</v>
      </c>
      <c r="M11" s="82">
        <v>3482600</v>
      </c>
      <c r="N11" s="82"/>
      <c r="O11" s="82"/>
      <c r="P11" s="82">
        <f>Q11</f>
        <v>3482600</v>
      </c>
      <c r="Q11" s="82">
        <v>3482600</v>
      </c>
      <c r="R11" s="82"/>
      <c r="S11" s="83"/>
    </row>
    <row r="12" spans="1:19" ht="44.25" customHeight="1">
      <c r="A12" s="64" t="s">
        <v>55</v>
      </c>
      <c r="B12" s="58" t="s">
        <v>169</v>
      </c>
      <c r="C12" s="80" t="s">
        <v>223</v>
      </c>
      <c r="D12" s="81">
        <f t="shared" ref="D12:D17" si="1">SUM(E12:J12)</f>
        <v>2840282.23</v>
      </c>
      <c r="E12" s="82">
        <v>2840282.23</v>
      </c>
      <c r="F12" s="82"/>
      <c r="G12" s="82"/>
      <c r="H12" s="82"/>
      <c r="I12" s="82"/>
      <c r="J12" s="82"/>
      <c r="K12" s="82"/>
      <c r="L12" s="82">
        <f>M12</f>
        <v>3181900</v>
      </c>
      <c r="M12" s="82">
        <v>3181900</v>
      </c>
      <c r="N12" s="82"/>
      <c r="O12" s="82"/>
      <c r="P12" s="82">
        <f>Q12</f>
        <v>3181900</v>
      </c>
      <c r="Q12" s="82">
        <v>3181900</v>
      </c>
      <c r="R12" s="82"/>
      <c r="S12" s="83"/>
    </row>
    <row r="13" spans="1:19" ht="44.25" customHeight="1">
      <c r="A13" s="90" t="s">
        <v>222</v>
      </c>
      <c r="B13" s="91" t="s">
        <v>169</v>
      </c>
      <c r="C13" s="92" t="s">
        <v>225</v>
      </c>
      <c r="D13" s="81">
        <f t="shared" si="1"/>
        <v>114707.78</v>
      </c>
      <c r="E13" s="89">
        <v>114707.78</v>
      </c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3"/>
    </row>
    <row r="14" spans="1:19" ht="40.5" customHeight="1">
      <c r="A14" s="90" t="s">
        <v>56</v>
      </c>
      <c r="B14" s="91" t="s">
        <v>169</v>
      </c>
      <c r="C14" s="92" t="s">
        <v>11</v>
      </c>
      <c r="D14" s="81">
        <f t="shared" si="1"/>
        <v>508000</v>
      </c>
      <c r="E14" s="89"/>
      <c r="F14" s="82"/>
      <c r="G14" s="82"/>
      <c r="H14" s="82"/>
      <c r="I14" s="82"/>
      <c r="J14" s="82">
        <v>508000</v>
      </c>
      <c r="K14" s="82"/>
      <c r="L14" s="82">
        <f>+N14+O14</f>
        <v>492800</v>
      </c>
      <c r="M14" s="82"/>
      <c r="N14" s="82"/>
      <c r="O14" s="82">
        <v>492800</v>
      </c>
      <c r="P14" s="82">
        <f>+R14+S14</f>
        <v>492800</v>
      </c>
      <c r="Q14" s="82"/>
      <c r="R14" s="82"/>
      <c r="S14" s="83">
        <v>492800</v>
      </c>
    </row>
    <row r="15" spans="1:19" ht="104.25" customHeight="1">
      <c r="A15" s="90" t="s">
        <v>212</v>
      </c>
      <c r="B15" s="91" t="s">
        <v>170</v>
      </c>
      <c r="C15" s="92" t="s">
        <v>190</v>
      </c>
      <c r="D15" s="81">
        <f t="shared" si="1"/>
        <v>21868.080000000002</v>
      </c>
      <c r="E15" s="89"/>
      <c r="F15" s="82"/>
      <c r="G15" s="82">
        <v>21868.080000000002</v>
      </c>
      <c r="H15" s="82"/>
      <c r="I15" s="82"/>
      <c r="J15" s="82"/>
      <c r="K15" s="82"/>
      <c r="L15" s="82">
        <f>N15</f>
        <v>30991</v>
      </c>
      <c r="M15" s="82"/>
      <c r="N15" s="82">
        <v>30991</v>
      </c>
      <c r="O15" s="82"/>
      <c r="P15" s="82">
        <f>Q15+R15</f>
        <v>30991</v>
      </c>
      <c r="Q15" s="82"/>
      <c r="R15" s="82">
        <v>30991</v>
      </c>
      <c r="S15" s="83"/>
    </row>
    <row r="16" spans="1:19" ht="104.25" customHeight="1">
      <c r="A16" s="90" t="s">
        <v>213</v>
      </c>
      <c r="B16" s="91" t="s">
        <v>170</v>
      </c>
      <c r="C16" s="92" t="s">
        <v>191</v>
      </c>
      <c r="D16" s="81">
        <f t="shared" si="1"/>
        <v>320409.64</v>
      </c>
      <c r="E16" s="89"/>
      <c r="F16" s="82"/>
      <c r="G16" s="82">
        <v>320409.64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3"/>
    </row>
    <row r="17" spans="1:19" ht="96" customHeight="1">
      <c r="A17" s="90" t="s">
        <v>214</v>
      </c>
      <c r="B17" s="91" t="s">
        <v>170</v>
      </c>
      <c r="C17" s="92" t="s">
        <v>201</v>
      </c>
      <c r="D17" s="81">
        <f t="shared" si="1"/>
        <v>30000</v>
      </c>
      <c r="E17" s="89"/>
      <c r="F17" s="82"/>
      <c r="G17" s="82">
        <v>30000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3"/>
    </row>
    <row r="18" spans="1:19" ht="30.75" customHeight="1">
      <c r="A18" s="94" t="s">
        <v>159</v>
      </c>
      <c r="B18" s="95">
        <v>200</v>
      </c>
      <c r="C18" s="96"/>
      <c r="D18" s="93">
        <f>E18+G18+H18+I18+J18</f>
        <v>7321460.4299999997</v>
      </c>
      <c r="E18" s="93">
        <f t="shared" ref="E18:S18" si="2">E19+E27+E30+E41</f>
        <v>6437590.0099999998</v>
      </c>
      <c r="F18" s="81" t="e">
        <f t="shared" si="2"/>
        <v>#REF!</v>
      </c>
      <c r="G18" s="81">
        <f t="shared" si="2"/>
        <v>372277.72000000003</v>
      </c>
      <c r="H18" s="81">
        <f t="shared" si="2"/>
        <v>0</v>
      </c>
      <c r="I18" s="81">
        <f t="shared" si="2"/>
        <v>0</v>
      </c>
      <c r="J18" s="81">
        <f t="shared" si="2"/>
        <v>511592.7</v>
      </c>
      <c r="K18" s="81">
        <f t="shared" si="2"/>
        <v>0</v>
      </c>
      <c r="L18" s="81">
        <f t="shared" si="2"/>
        <v>7188291</v>
      </c>
      <c r="M18" s="81">
        <f t="shared" si="2"/>
        <v>6664500</v>
      </c>
      <c r="N18" s="81">
        <f t="shared" si="2"/>
        <v>30991</v>
      </c>
      <c r="O18" s="81">
        <f t="shared" si="2"/>
        <v>492800</v>
      </c>
      <c r="P18" s="81">
        <f t="shared" si="2"/>
        <v>7188291</v>
      </c>
      <c r="Q18" s="81">
        <f t="shared" si="2"/>
        <v>6664500</v>
      </c>
      <c r="R18" s="81">
        <f t="shared" si="2"/>
        <v>30991</v>
      </c>
      <c r="S18" s="81">
        <f t="shared" si="2"/>
        <v>492800</v>
      </c>
    </row>
    <row r="19" spans="1:19" ht="38.25" customHeight="1">
      <c r="A19" s="94" t="s">
        <v>160</v>
      </c>
      <c r="B19" s="95">
        <v>210</v>
      </c>
      <c r="C19" s="97"/>
      <c r="D19" s="93">
        <f>SUM(D20:D26)</f>
        <v>4389675.01</v>
      </c>
      <c r="E19" s="93">
        <f>SUM(E20:E26)</f>
        <v>4389675.01</v>
      </c>
      <c r="F19" s="81" t="e">
        <f>F20+F21+#REF!+#REF!+F22+F23</f>
        <v>#REF!</v>
      </c>
      <c r="G19" s="81">
        <f t="shared" ref="G19:S19" si="3">SUM(G20:G26)</f>
        <v>0</v>
      </c>
      <c r="H19" s="81">
        <f t="shared" si="3"/>
        <v>0</v>
      </c>
      <c r="I19" s="81">
        <f t="shared" si="3"/>
        <v>0</v>
      </c>
      <c r="J19" s="81">
        <f t="shared" si="3"/>
        <v>0</v>
      </c>
      <c r="K19" s="81">
        <f t="shared" si="3"/>
        <v>0</v>
      </c>
      <c r="L19" s="81">
        <f t="shared" si="3"/>
        <v>4454180</v>
      </c>
      <c r="M19" s="81">
        <f t="shared" si="3"/>
        <v>4454180</v>
      </c>
      <c r="N19" s="81">
        <f t="shared" si="3"/>
        <v>0</v>
      </c>
      <c r="O19" s="81">
        <f t="shared" si="3"/>
        <v>0</v>
      </c>
      <c r="P19" s="81">
        <f t="shared" si="3"/>
        <v>4454180</v>
      </c>
      <c r="Q19" s="81">
        <f t="shared" si="3"/>
        <v>4454180</v>
      </c>
      <c r="R19" s="81">
        <f t="shared" si="3"/>
        <v>0</v>
      </c>
      <c r="S19" s="81">
        <f t="shared" si="3"/>
        <v>0</v>
      </c>
    </row>
    <row r="20" spans="1:19" ht="45.75" customHeight="1">
      <c r="A20" s="90" t="s">
        <v>12</v>
      </c>
      <c r="B20" s="90">
        <v>211</v>
      </c>
      <c r="C20" s="98" t="s">
        <v>13</v>
      </c>
      <c r="D20" s="93">
        <f t="shared" ref="D20:D29" si="4">E20+G20+H20+I20+J20</f>
        <v>2477445.87</v>
      </c>
      <c r="E20" s="89">
        <v>2477445.87</v>
      </c>
      <c r="F20" s="81"/>
      <c r="G20" s="81"/>
      <c r="H20" s="81"/>
      <c r="I20" s="81"/>
      <c r="J20" s="81"/>
      <c r="K20" s="81"/>
      <c r="L20" s="82">
        <f>M20</f>
        <v>2546760</v>
      </c>
      <c r="M20" s="82">
        <v>2546760</v>
      </c>
      <c r="N20" s="81"/>
      <c r="O20" s="81"/>
      <c r="P20" s="82">
        <f>Q20</f>
        <v>2546760</v>
      </c>
      <c r="Q20" s="82">
        <v>2546760</v>
      </c>
      <c r="R20" s="81"/>
      <c r="S20" s="84"/>
    </row>
    <row r="21" spans="1:19" ht="41.25" customHeight="1">
      <c r="A21" s="90" t="s">
        <v>14</v>
      </c>
      <c r="B21" s="90">
        <v>211</v>
      </c>
      <c r="C21" s="99" t="s">
        <v>15</v>
      </c>
      <c r="D21" s="93">
        <f t="shared" si="4"/>
        <v>773522.05</v>
      </c>
      <c r="E21" s="89">
        <v>773522.05</v>
      </c>
      <c r="F21" s="82"/>
      <c r="G21" s="82"/>
      <c r="H21" s="82"/>
      <c r="I21" s="82"/>
      <c r="J21" s="82"/>
      <c r="K21" s="82"/>
      <c r="L21" s="82">
        <f>M21</f>
        <v>874280</v>
      </c>
      <c r="M21" s="82">
        <v>874280</v>
      </c>
      <c r="N21" s="82"/>
      <c r="O21" s="82"/>
      <c r="P21" s="82">
        <f>Q21</f>
        <v>874280</v>
      </c>
      <c r="Q21" s="82">
        <v>874280</v>
      </c>
      <c r="R21" s="82"/>
      <c r="S21" s="83"/>
    </row>
    <row r="22" spans="1:19" ht="46.5" customHeight="1">
      <c r="A22" s="90" t="s">
        <v>16</v>
      </c>
      <c r="B22" s="90">
        <v>212</v>
      </c>
      <c r="C22" s="98" t="s">
        <v>17</v>
      </c>
      <c r="D22" s="93">
        <f t="shared" si="4"/>
        <v>754122.18</v>
      </c>
      <c r="E22" s="89">
        <v>754122.18</v>
      </c>
      <c r="F22" s="82"/>
      <c r="G22" s="82"/>
      <c r="H22" s="82"/>
      <c r="I22" s="82"/>
      <c r="J22" s="82"/>
      <c r="K22" s="82"/>
      <c r="L22" s="82">
        <f>M22</f>
        <v>769120</v>
      </c>
      <c r="M22" s="82">
        <v>769120</v>
      </c>
      <c r="N22" s="82"/>
      <c r="O22" s="82"/>
      <c r="P22" s="82">
        <f>Q22</f>
        <v>769120</v>
      </c>
      <c r="Q22" s="82">
        <v>769120</v>
      </c>
      <c r="R22" s="82"/>
      <c r="S22" s="83"/>
    </row>
    <row r="23" spans="1:19" ht="51.75" customHeight="1">
      <c r="A23" s="90" t="s">
        <v>18</v>
      </c>
      <c r="B23" s="90">
        <v>212</v>
      </c>
      <c r="C23" s="99" t="s">
        <v>19</v>
      </c>
      <c r="D23" s="93">
        <f t="shared" si="4"/>
        <v>231338.15</v>
      </c>
      <c r="E23" s="89">
        <v>231338.15</v>
      </c>
      <c r="F23" s="82"/>
      <c r="G23" s="82"/>
      <c r="H23" s="82"/>
      <c r="I23" s="82"/>
      <c r="J23" s="82"/>
      <c r="K23" s="82"/>
      <c r="L23" s="82">
        <f>M23</f>
        <v>264020</v>
      </c>
      <c r="M23" s="82">
        <v>264020</v>
      </c>
      <c r="N23" s="82"/>
      <c r="O23" s="82"/>
      <c r="P23" s="82">
        <f>Q23</f>
        <v>264020</v>
      </c>
      <c r="Q23" s="82">
        <v>264020</v>
      </c>
      <c r="R23" s="82"/>
      <c r="S23" s="83"/>
    </row>
    <row r="24" spans="1:19" ht="51.75" customHeight="1">
      <c r="A24" s="90" t="s">
        <v>221</v>
      </c>
      <c r="B24" s="90">
        <v>212</v>
      </c>
      <c r="C24" s="99" t="s">
        <v>226</v>
      </c>
      <c r="D24" s="93">
        <f t="shared" si="4"/>
        <v>68611.13</v>
      </c>
      <c r="E24" s="89">
        <v>68611.13</v>
      </c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3"/>
    </row>
    <row r="25" spans="1:19" ht="80.25" customHeight="1">
      <c r="A25" s="90" t="s">
        <v>188</v>
      </c>
      <c r="B25" s="90">
        <v>214</v>
      </c>
      <c r="C25" s="98" t="s">
        <v>189</v>
      </c>
      <c r="D25" s="93">
        <f t="shared" si="4"/>
        <v>5598.18</v>
      </c>
      <c r="E25" s="89">
        <v>5598.18</v>
      </c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3"/>
    </row>
    <row r="26" spans="1:19" ht="78.75" customHeight="1">
      <c r="A26" s="90" t="s">
        <v>22</v>
      </c>
      <c r="B26" s="90">
        <v>214</v>
      </c>
      <c r="C26" s="99" t="s">
        <v>21</v>
      </c>
      <c r="D26" s="93">
        <f t="shared" si="4"/>
        <v>79037.45</v>
      </c>
      <c r="E26" s="89">
        <v>79037.45</v>
      </c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3"/>
    </row>
    <row r="27" spans="1:19" ht="40.5" customHeight="1">
      <c r="A27" s="94" t="s">
        <v>161</v>
      </c>
      <c r="B27" s="95">
        <v>220</v>
      </c>
      <c r="C27" s="100"/>
      <c r="D27" s="93">
        <f t="shared" si="4"/>
        <v>0</v>
      </c>
      <c r="E27" s="89">
        <f>E28+E29</f>
        <v>0</v>
      </c>
      <c r="F27" s="81">
        <f t="shared" ref="F27:S27" si="5">F28+F29</f>
        <v>0</v>
      </c>
      <c r="G27" s="81">
        <f t="shared" si="5"/>
        <v>0</v>
      </c>
      <c r="H27" s="81">
        <f t="shared" si="5"/>
        <v>0</v>
      </c>
      <c r="I27" s="81">
        <f t="shared" si="5"/>
        <v>0</v>
      </c>
      <c r="J27" s="81">
        <f t="shared" si="5"/>
        <v>0</v>
      </c>
      <c r="K27" s="81">
        <f t="shared" si="5"/>
        <v>0</v>
      </c>
      <c r="L27" s="81">
        <f t="shared" si="5"/>
        <v>0</v>
      </c>
      <c r="M27" s="81">
        <f t="shared" si="5"/>
        <v>0</v>
      </c>
      <c r="N27" s="81"/>
      <c r="O27" s="81">
        <f t="shared" si="5"/>
        <v>0</v>
      </c>
      <c r="P27" s="81">
        <f t="shared" si="5"/>
        <v>0</v>
      </c>
      <c r="Q27" s="81">
        <f t="shared" si="5"/>
        <v>0</v>
      </c>
      <c r="R27" s="81"/>
      <c r="S27" s="81">
        <f t="shared" si="5"/>
        <v>0</v>
      </c>
    </row>
    <row r="28" spans="1:19" ht="36" customHeight="1">
      <c r="A28" s="90" t="s">
        <v>51</v>
      </c>
      <c r="B28" s="90"/>
      <c r="C28" s="98"/>
      <c r="D28" s="93">
        <f t="shared" si="4"/>
        <v>0</v>
      </c>
      <c r="E28" s="89"/>
      <c r="F28" s="81"/>
      <c r="G28" s="81"/>
      <c r="H28" s="81"/>
      <c r="I28" s="81"/>
      <c r="J28" s="81"/>
      <c r="K28" s="83"/>
      <c r="L28" s="82">
        <f>M28</f>
        <v>0</v>
      </c>
      <c r="M28" s="82"/>
      <c r="N28" s="82"/>
      <c r="O28" s="82"/>
      <c r="P28" s="82">
        <f>Q28</f>
        <v>0</v>
      </c>
      <c r="Q28" s="82"/>
      <c r="R28" s="82"/>
      <c r="S28" s="83"/>
    </row>
    <row r="29" spans="1:19" ht="35.25" customHeight="1">
      <c r="A29" s="90" t="s">
        <v>20</v>
      </c>
      <c r="B29" s="90"/>
      <c r="C29" s="99"/>
      <c r="D29" s="93">
        <f t="shared" si="4"/>
        <v>0</v>
      </c>
      <c r="E29" s="89"/>
      <c r="F29" s="81"/>
      <c r="G29" s="81"/>
      <c r="H29" s="81"/>
      <c r="I29" s="81"/>
      <c r="J29" s="81"/>
      <c r="K29" s="83"/>
      <c r="L29" s="82">
        <f>M29</f>
        <v>0</v>
      </c>
      <c r="M29" s="82"/>
      <c r="N29" s="82"/>
      <c r="O29" s="82"/>
      <c r="P29" s="82">
        <f>Q29</f>
        <v>0</v>
      </c>
      <c r="Q29" s="82"/>
      <c r="R29" s="82"/>
      <c r="S29" s="83"/>
    </row>
    <row r="30" spans="1:19" ht="37.5">
      <c r="A30" s="94" t="s">
        <v>162</v>
      </c>
      <c r="B30" s="95">
        <v>230</v>
      </c>
      <c r="C30" s="100"/>
      <c r="D30" s="93">
        <f>SUM(D31:D38)</f>
        <v>24691.89</v>
      </c>
      <c r="E30" s="93">
        <f>SUM(E31:E38)</f>
        <v>24691.89</v>
      </c>
      <c r="F30" s="81" t="e">
        <f>F31+F34+F35</f>
        <v>#REF!</v>
      </c>
      <c r="G30" s="81">
        <f>SUM(G31:G38)</f>
        <v>0</v>
      </c>
      <c r="H30" s="81">
        <f>H31+H34+H35</f>
        <v>0</v>
      </c>
      <c r="I30" s="81">
        <f>I31+I34+I35</f>
        <v>0</v>
      </c>
      <c r="J30" s="81">
        <f>SUM(J31:J38)</f>
        <v>0</v>
      </c>
      <c r="K30" s="81">
        <f>K31+K34+K35</f>
        <v>0</v>
      </c>
      <c r="L30" s="81">
        <f t="shared" ref="L30:S30" si="6">SUM(L31:L38)</f>
        <v>10500</v>
      </c>
      <c r="M30" s="81">
        <f t="shared" si="6"/>
        <v>5500</v>
      </c>
      <c r="N30" s="81">
        <f t="shared" si="6"/>
        <v>0</v>
      </c>
      <c r="O30" s="81">
        <f t="shared" si="6"/>
        <v>5000</v>
      </c>
      <c r="P30" s="81">
        <f t="shared" si="6"/>
        <v>10500</v>
      </c>
      <c r="Q30" s="81">
        <f t="shared" si="6"/>
        <v>5500</v>
      </c>
      <c r="R30" s="81">
        <f t="shared" si="6"/>
        <v>0</v>
      </c>
      <c r="S30" s="81">
        <f t="shared" si="6"/>
        <v>5000</v>
      </c>
    </row>
    <row r="31" spans="1:19" ht="38.25" customHeight="1">
      <c r="A31" s="90" t="s">
        <v>23</v>
      </c>
      <c r="B31" s="90"/>
      <c r="C31" s="99" t="s">
        <v>24</v>
      </c>
      <c r="D31" s="93">
        <f t="shared" ref="D31:D40" si="7">E31+G31+H31+I31+J31</f>
        <v>7501</v>
      </c>
      <c r="E31" s="89">
        <v>7501</v>
      </c>
      <c r="F31" s="81"/>
      <c r="G31" s="81"/>
      <c r="H31" s="81"/>
      <c r="I31" s="81"/>
      <c r="J31" s="82"/>
      <c r="K31" s="83"/>
      <c r="L31" s="82">
        <f>M31</f>
        <v>5500</v>
      </c>
      <c r="M31" s="82">
        <v>5500</v>
      </c>
      <c r="N31" s="82"/>
      <c r="O31" s="82"/>
      <c r="P31" s="82">
        <f>Q31</f>
        <v>5500</v>
      </c>
      <c r="Q31" s="82">
        <v>5500</v>
      </c>
      <c r="R31" s="82"/>
      <c r="S31" s="83"/>
    </row>
    <row r="32" spans="1:19" ht="38.25" customHeight="1">
      <c r="A32" s="90" t="s">
        <v>220</v>
      </c>
      <c r="B32" s="90"/>
      <c r="C32" s="99" t="s">
        <v>227</v>
      </c>
      <c r="D32" s="93">
        <f t="shared" si="7"/>
        <v>7393</v>
      </c>
      <c r="E32" s="89">
        <v>7393</v>
      </c>
      <c r="F32" s="81"/>
      <c r="G32" s="81"/>
      <c r="H32" s="81"/>
      <c r="I32" s="81"/>
      <c r="J32" s="82"/>
      <c r="K32" s="83"/>
      <c r="L32" s="82"/>
      <c r="M32" s="82"/>
      <c r="N32" s="82"/>
      <c r="O32" s="82"/>
      <c r="P32" s="82"/>
      <c r="Q32" s="82"/>
      <c r="R32" s="82"/>
      <c r="S32" s="83"/>
    </row>
    <row r="33" spans="1:19" ht="38.25" customHeight="1">
      <c r="A33" s="90" t="s">
        <v>197</v>
      </c>
      <c r="B33" s="90"/>
      <c r="C33" s="99" t="s">
        <v>49</v>
      </c>
      <c r="D33" s="93">
        <f t="shared" si="7"/>
        <v>300</v>
      </c>
      <c r="E33" s="89">
        <v>300</v>
      </c>
      <c r="F33" s="81"/>
      <c r="G33" s="81"/>
      <c r="H33" s="81"/>
      <c r="I33" s="81"/>
      <c r="J33" s="82"/>
      <c r="K33" s="83"/>
      <c r="L33" s="82"/>
      <c r="M33" s="82"/>
      <c r="N33" s="82"/>
      <c r="O33" s="82"/>
      <c r="P33" s="82"/>
      <c r="Q33" s="82"/>
      <c r="R33" s="82"/>
      <c r="S33" s="83"/>
    </row>
    <row r="34" spans="1:19" ht="42" customHeight="1">
      <c r="A34" s="90" t="s">
        <v>43</v>
      </c>
      <c r="B34" s="90"/>
      <c r="C34" s="99" t="s">
        <v>49</v>
      </c>
      <c r="D34" s="93">
        <f t="shared" si="7"/>
        <v>0</v>
      </c>
      <c r="E34" s="89"/>
      <c r="F34" s="81"/>
      <c r="G34" s="81"/>
      <c r="H34" s="81"/>
      <c r="I34" s="81"/>
      <c r="J34" s="89"/>
      <c r="K34" s="83"/>
      <c r="L34" s="82">
        <f>M34+O34</f>
        <v>300</v>
      </c>
      <c r="M34" s="82"/>
      <c r="N34" s="82"/>
      <c r="O34" s="82">
        <v>300</v>
      </c>
      <c r="P34" s="82">
        <f>Q34+S34</f>
        <v>300</v>
      </c>
      <c r="Q34" s="82"/>
      <c r="R34" s="82"/>
      <c r="S34" s="83">
        <v>300</v>
      </c>
    </row>
    <row r="35" spans="1:19" ht="99.75" customHeight="1">
      <c r="A35" s="90" t="s">
        <v>52</v>
      </c>
      <c r="B35" s="90"/>
      <c r="C35" s="99" t="s">
        <v>25</v>
      </c>
      <c r="D35" s="93">
        <f t="shared" si="7"/>
        <v>0</v>
      </c>
      <c r="E35" s="88"/>
      <c r="F35" s="83" t="e">
        <f>F39+#REF!+#REF!+#REF!+#REF!+F40+#REF!+#REF!+F53+F55+F72</f>
        <v>#REF!</v>
      </c>
      <c r="G35" s="83"/>
      <c r="H35" s="83"/>
      <c r="I35" s="83"/>
      <c r="J35" s="88"/>
      <c r="K35" s="83"/>
      <c r="L35" s="82">
        <f>M35+O35</f>
        <v>3000</v>
      </c>
      <c r="M35" s="84"/>
      <c r="N35" s="84"/>
      <c r="O35" s="82">
        <v>3000</v>
      </c>
      <c r="P35" s="82">
        <f>Q35+S35</f>
        <v>3000</v>
      </c>
      <c r="Q35" s="84"/>
      <c r="R35" s="84"/>
      <c r="S35" s="83">
        <v>3000</v>
      </c>
    </row>
    <row r="36" spans="1:19" ht="103.5" customHeight="1">
      <c r="A36" s="90" t="s">
        <v>192</v>
      </c>
      <c r="B36" s="90"/>
      <c r="C36" s="99" t="s">
        <v>25</v>
      </c>
      <c r="D36" s="93">
        <f t="shared" si="7"/>
        <v>7587.23</v>
      </c>
      <c r="E36" s="88">
        <v>7587.23</v>
      </c>
      <c r="F36" s="83"/>
      <c r="G36" s="83"/>
      <c r="H36" s="83"/>
      <c r="I36" s="83"/>
      <c r="J36" s="83"/>
      <c r="K36" s="83"/>
      <c r="L36" s="82"/>
      <c r="M36" s="84"/>
      <c r="N36" s="84"/>
      <c r="O36" s="82"/>
      <c r="P36" s="82"/>
      <c r="Q36" s="84"/>
      <c r="R36" s="84"/>
      <c r="S36" s="84"/>
    </row>
    <row r="37" spans="1:19" ht="81" customHeight="1">
      <c r="A37" s="90" t="s">
        <v>198</v>
      </c>
      <c r="B37" s="90"/>
      <c r="C37" s="99" t="s">
        <v>26</v>
      </c>
      <c r="D37" s="93">
        <f t="shared" si="7"/>
        <v>1910.66</v>
      </c>
      <c r="E37" s="88">
        <v>1910.66</v>
      </c>
      <c r="F37" s="83"/>
      <c r="G37" s="83"/>
      <c r="H37" s="83"/>
      <c r="I37" s="83"/>
      <c r="J37" s="83"/>
      <c r="K37" s="83"/>
      <c r="L37" s="82"/>
      <c r="M37" s="84"/>
      <c r="N37" s="84"/>
      <c r="O37" s="82"/>
      <c r="P37" s="82"/>
      <c r="Q37" s="84"/>
      <c r="R37" s="84"/>
      <c r="S37" s="84"/>
    </row>
    <row r="38" spans="1:19" ht="57" customHeight="1">
      <c r="A38" s="90" t="s">
        <v>53</v>
      </c>
      <c r="B38" s="90"/>
      <c r="C38" s="99" t="s">
        <v>26</v>
      </c>
      <c r="D38" s="93">
        <f t="shared" si="7"/>
        <v>0</v>
      </c>
      <c r="E38" s="88"/>
      <c r="F38" s="83"/>
      <c r="G38" s="83"/>
      <c r="H38" s="83"/>
      <c r="I38" s="83"/>
      <c r="J38" s="88"/>
      <c r="K38" s="83"/>
      <c r="L38" s="82">
        <f>O38</f>
        <v>1700</v>
      </c>
      <c r="M38" s="84"/>
      <c r="N38" s="84"/>
      <c r="O38" s="82">
        <v>1700</v>
      </c>
      <c r="P38" s="82">
        <f>Q38+S38</f>
        <v>1700</v>
      </c>
      <c r="Q38" s="84"/>
      <c r="R38" s="84"/>
      <c r="S38" s="83">
        <v>1700</v>
      </c>
    </row>
    <row r="39" spans="1:19" ht="42" customHeight="1">
      <c r="A39" s="94" t="s">
        <v>171</v>
      </c>
      <c r="B39" s="94">
        <v>240</v>
      </c>
      <c r="C39" s="100"/>
      <c r="D39" s="93">
        <f t="shared" si="7"/>
        <v>0</v>
      </c>
      <c r="E39" s="101"/>
      <c r="F39" s="84"/>
      <c r="G39" s="84"/>
      <c r="H39" s="84"/>
      <c r="I39" s="84"/>
      <c r="J39" s="84"/>
      <c r="K39" s="84"/>
      <c r="L39" s="82">
        <f>M39</f>
        <v>0</v>
      </c>
      <c r="M39" s="83"/>
      <c r="N39" s="83"/>
      <c r="O39" s="82"/>
      <c r="P39" s="82">
        <f>Q39</f>
        <v>0</v>
      </c>
      <c r="Q39" s="83"/>
      <c r="R39" s="83"/>
      <c r="S39" s="83"/>
    </row>
    <row r="40" spans="1:19" ht="48.75" customHeight="1">
      <c r="A40" s="94" t="s">
        <v>163</v>
      </c>
      <c r="B40" s="95">
        <v>250</v>
      </c>
      <c r="C40" s="100"/>
      <c r="D40" s="93">
        <f t="shared" si="7"/>
        <v>0</v>
      </c>
      <c r="E40" s="101"/>
      <c r="F40" s="84"/>
      <c r="G40" s="84"/>
      <c r="H40" s="84"/>
      <c r="I40" s="84"/>
      <c r="J40" s="84"/>
      <c r="K40" s="84"/>
      <c r="L40" s="82">
        <f>M40</f>
        <v>0</v>
      </c>
      <c r="M40" s="83"/>
      <c r="N40" s="83"/>
      <c r="O40" s="82"/>
      <c r="P40" s="82">
        <f>Q40</f>
        <v>0</v>
      </c>
      <c r="Q40" s="83"/>
      <c r="R40" s="83"/>
      <c r="S40" s="83"/>
    </row>
    <row r="41" spans="1:19" ht="41.25" customHeight="1">
      <c r="A41" s="94" t="s">
        <v>164</v>
      </c>
      <c r="B41" s="95">
        <v>260</v>
      </c>
      <c r="C41" s="100"/>
      <c r="D41" s="93">
        <f>SUM(D43:D71)</f>
        <v>2907093.5300000003</v>
      </c>
      <c r="E41" s="93">
        <f>SUM(E43:E71)</f>
        <v>2023223.11</v>
      </c>
      <c r="F41" s="84" t="e">
        <f>F42+F53+F45+F48+F50+F52+F55+F57+#REF!+F59+F62+F63+F69+#REF!+#REF!+F60+F64+F71+#REF!+#REF!</f>
        <v>#REF!</v>
      </c>
      <c r="G41" s="81">
        <f>SUM(G43:G71)</f>
        <v>372277.72000000003</v>
      </c>
      <c r="H41" s="84">
        <f>H42+H53+H45+H48+H50+H52+H55+H57+H59+H62+H63+H69+H60+H64+H71</f>
        <v>0</v>
      </c>
      <c r="I41" s="84">
        <f>I42+I53+I45+I48+I50+I52+I55+I57+I59+I62+I63+I69+I60+I64+I71</f>
        <v>0</v>
      </c>
      <c r="J41" s="81">
        <f>SUM(J43:J71)</f>
        <v>511592.7</v>
      </c>
      <c r="K41" s="81">
        <f>SUM(K45:K71)</f>
        <v>0</v>
      </c>
      <c r="L41" s="81">
        <f t="shared" ref="L41:S41" si="8">SUM(L43:L71)</f>
        <v>2723611</v>
      </c>
      <c r="M41" s="81">
        <f t="shared" si="8"/>
        <v>2204820</v>
      </c>
      <c r="N41" s="81">
        <f t="shared" si="8"/>
        <v>30991</v>
      </c>
      <c r="O41" s="81">
        <f t="shared" si="8"/>
        <v>487800</v>
      </c>
      <c r="P41" s="81">
        <f t="shared" si="8"/>
        <v>2723611</v>
      </c>
      <c r="Q41" s="81">
        <f t="shared" si="8"/>
        <v>2204820</v>
      </c>
      <c r="R41" s="81">
        <f t="shared" si="8"/>
        <v>30991</v>
      </c>
      <c r="S41" s="81">
        <f t="shared" si="8"/>
        <v>487800</v>
      </c>
    </row>
    <row r="42" spans="1:19" ht="20.25" customHeight="1">
      <c r="A42" s="90"/>
      <c r="B42" s="102"/>
      <c r="C42" s="98"/>
      <c r="D42" s="93"/>
      <c r="E42" s="88"/>
      <c r="F42" s="83"/>
      <c r="G42" s="83"/>
      <c r="H42" s="83"/>
      <c r="I42" s="83"/>
      <c r="J42" s="83"/>
      <c r="K42" s="83"/>
      <c r="L42" s="82"/>
      <c r="M42" s="83"/>
      <c r="N42" s="83"/>
      <c r="O42" s="82"/>
      <c r="P42" s="82"/>
      <c r="Q42" s="83"/>
      <c r="R42" s="83"/>
      <c r="S42" s="83"/>
    </row>
    <row r="43" spans="1:19" ht="39.75" customHeight="1">
      <c r="A43" s="90" t="s">
        <v>199</v>
      </c>
      <c r="B43" s="102"/>
      <c r="C43" s="99" t="s">
        <v>27</v>
      </c>
      <c r="D43" s="93">
        <f>E43+G43+H43+I43+J43</f>
        <v>24300.080000000002</v>
      </c>
      <c r="E43" s="88">
        <v>24300.080000000002</v>
      </c>
      <c r="F43" s="83"/>
      <c r="G43" s="83"/>
      <c r="H43" s="83"/>
      <c r="I43" s="83"/>
      <c r="J43" s="83"/>
      <c r="K43" s="83"/>
      <c r="L43" s="82"/>
      <c r="M43" s="83"/>
      <c r="N43" s="83"/>
      <c r="O43" s="82"/>
      <c r="P43" s="82"/>
      <c r="Q43" s="83"/>
      <c r="R43" s="83"/>
      <c r="S43" s="83"/>
    </row>
    <row r="44" spans="1:19" ht="39.75" customHeight="1">
      <c r="A44" s="90" t="s">
        <v>219</v>
      </c>
      <c r="B44" s="102"/>
      <c r="C44" s="99" t="s">
        <v>228</v>
      </c>
      <c r="D44" s="93">
        <f>E44+G44+H44+I44+J44</f>
        <v>2450.9</v>
      </c>
      <c r="E44" s="88">
        <v>2450.9</v>
      </c>
      <c r="F44" s="83"/>
      <c r="G44" s="83"/>
      <c r="H44" s="83"/>
      <c r="I44" s="83"/>
      <c r="J44" s="83"/>
      <c r="K44" s="83"/>
      <c r="L44" s="82"/>
      <c r="M44" s="83"/>
      <c r="N44" s="83"/>
      <c r="O44" s="82"/>
      <c r="P44" s="82"/>
      <c r="Q44" s="83"/>
      <c r="R44" s="83"/>
      <c r="S44" s="83"/>
    </row>
    <row r="45" spans="1:19" ht="44.25" customHeight="1">
      <c r="A45" s="90" t="s">
        <v>48</v>
      </c>
      <c r="B45" s="102"/>
      <c r="C45" s="99" t="s">
        <v>27</v>
      </c>
      <c r="D45" s="93">
        <f>E45+G45+H45+I45+J45</f>
        <v>0</v>
      </c>
      <c r="E45" s="88"/>
      <c r="F45" s="83"/>
      <c r="G45" s="83"/>
      <c r="H45" s="83"/>
      <c r="I45" s="83"/>
      <c r="J45" s="88"/>
      <c r="K45" s="83"/>
      <c r="L45" s="82">
        <f>M45+O45</f>
        <v>30000</v>
      </c>
      <c r="M45" s="83"/>
      <c r="N45" s="83"/>
      <c r="O45" s="82">
        <v>30000</v>
      </c>
      <c r="P45" s="82">
        <f>Q45+S45</f>
        <v>30000</v>
      </c>
      <c r="Q45" s="83"/>
      <c r="R45" s="83"/>
      <c r="S45" s="83">
        <v>30000</v>
      </c>
    </row>
    <row r="46" spans="1:19" ht="44.25" customHeight="1">
      <c r="A46" s="90" t="s">
        <v>183</v>
      </c>
      <c r="B46" s="102"/>
      <c r="C46" s="99" t="s">
        <v>184</v>
      </c>
      <c r="D46" s="93">
        <f>E46+G46+H46+I46+J46</f>
        <v>500</v>
      </c>
      <c r="E46" s="88">
        <v>500</v>
      </c>
      <c r="F46" s="83"/>
      <c r="G46" s="83"/>
      <c r="H46" s="83"/>
      <c r="I46" s="83"/>
      <c r="J46" s="83"/>
      <c r="K46" s="83"/>
      <c r="L46" s="82"/>
      <c r="M46" s="83"/>
      <c r="N46" s="83"/>
      <c r="O46" s="82"/>
      <c r="P46" s="82"/>
      <c r="Q46" s="83"/>
      <c r="R46" s="83"/>
      <c r="S46" s="83"/>
    </row>
    <row r="47" spans="1:19" ht="42" customHeight="1">
      <c r="A47" s="90" t="s">
        <v>204</v>
      </c>
      <c r="B47" s="102"/>
      <c r="C47" s="99" t="s">
        <v>28</v>
      </c>
      <c r="D47" s="93">
        <f>G47</f>
        <v>124154.25</v>
      </c>
      <c r="E47" s="88"/>
      <c r="F47" s="83"/>
      <c r="G47" s="83">
        <v>124154.25</v>
      </c>
      <c r="H47" s="83"/>
      <c r="I47" s="83"/>
      <c r="J47" s="83"/>
      <c r="K47" s="83"/>
      <c r="L47" s="82"/>
      <c r="M47" s="83"/>
      <c r="N47" s="83"/>
      <c r="O47" s="82"/>
      <c r="P47" s="82"/>
      <c r="Q47" s="83"/>
      <c r="R47" s="83"/>
      <c r="S47" s="83"/>
    </row>
    <row r="48" spans="1:19" ht="39.75" customHeight="1">
      <c r="A48" s="90" t="s">
        <v>29</v>
      </c>
      <c r="B48" s="102"/>
      <c r="C48" s="99" t="s">
        <v>28</v>
      </c>
      <c r="D48" s="93">
        <f t="shared" ref="D48:D58" si="9">E48+G48+H48+I48+J48</f>
        <v>1094005.44</v>
      </c>
      <c r="E48" s="88">
        <v>1094005.44</v>
      </c>
      <c r="F48" s="83"/>
      <c r="G48" s="83"/>
      <c r="H48" s="83"/>
      <c r="I48" s="83"/>
      <c r="J48" s="83"/>
      <c r="K48" s="83"/>
      <c r="L48" s="82">
        <f>M48</f>
        <v>1597100</v>
      </c>
      <c r="M48" s="83">
        <v>1597100</v>
      </c>
      <c r="N48" s="83"/>
      <c r="O48" s="82"/>
      <c r="P48" s="82">
        <f>Q48</f>
        <v>1597100</v>
      </c>
      <c r="Q48" s="83">
        <v>1597100</v>
      </c>
      <c r="R48" s="83"/>
      <c r="S48" s="83"/>
    </row>
    <row r="49" spans="1:19" ht="39.75" customHeight="1">
      <c r="A49" s="90" t="s">
        <v>218</v>
      </c>
      <c r="B49" s="102"/>
      <c r="C49" s="99" t="s">
        <v>229</v>
      </c>
      <c r="D49" s="93">
        <f t="shared" si="9"/>
        <v>11024.06</v>
      </c>
      <c r="E49" s="88">
        <v>11024.06</v>
      </c>
      <c r="F49" s="83"/>
      <c r="G49" s="83"/>
      <c r="H49" s="83"/>
      <c r="I49" s="83"/>
      <c r="J49" s="83"/>
      <c r="K49" s="83"/>
      <c r="L49" s="82"/>
      <c r="M49" s="83"/>
      <c r="N49" s="83"/>
      <c r="O49" s="82"/>
      <c r="P49" s="82"/>
      <c r="Q49" s="83"/>
      <c r="R49" s="83"/>
      <c r="S49" s="83"/>
    </row>
    <row r="50" spans="1:19" ht="61.5" customHeight="1">
      <c r="A50" s="90" t="s">
        <v>30</v>
      </c>
      <c r="B50" s="102"/>
      <c r="C50" s="99" t="s">
        <v>31</v>
      </c>
      <c r="D50" s="93">
        <f t="shared" si="9"/>
        <v>102574.3</v>
      </c>
      <c r="E50" s="88">
        <v>102574.3</v>
      </c>
      <c r="F50" s="83"/>
      <c r="G50" s="83"/>
      <c r="H50" s="83"/>
      <c r="I50" s="83"/>
      <c r="J50" s="83"/>
      <c r="K50" s="83"/>
      <c r="L50" s="82">
        <f>M50</f>
        <v>7000</v>
      </c>
      <c r="M50" s="83">
        <v>7000</v>
      </c>
      <c r="N50" s="83"/>
      <c r="O50" s="82"/>
      <c r="P50" s="82">
        <f>Q50</f>
        <v>7000</v>
      </c>
      <c r="Q50" s="83">
        <v>7000</v>
      </c>
      <c r="R50" s="83"/>
      <c r="S50" s="83"/>
    </row>
    <row r="51" spans="1:19" ht="61.5" customHeight="1">
      <c r="A51" s="90" t="s">
        <v>217</v>
      </c>
      <c r="B51" s="102"/>
      <c r="C51" s="99" t="s">
        <v>230</v>
      </c>
      <c r="D51" s="93">
        <f t="shared" si="9"/>
        <v>5000</v>
      </c>
      <c r="E51" s="88">
        <v>5000</v>
      </c>
      <c r="F51" s="83"/>
      <c r="G51" s="83"/>
      <c r="H51" s="83"/>
      <c r="I51" s="83"/>
      <c r="J51" s="83"/>
      <c r="K51" s="83"/>
      <c r="L51" s="82"/>
      <c r="M51" s="83"/>
      <c r="N51" s="83"/>
      <c r="O51" s="82"/>
      <c r="P51" s="82"/>
      <c r="Q51" s="83"/>
      <c r="R51" s="83"/>
      <c r="S51" s="83"/>
    </row>
    <row r="52" spans="1:19" ht="41.25" customHeight="1">
      <c r="A52" s="90" t="s">
        <v>44</v>
      </c>
      <c r="B52" s="102"/>
      <c r="C52" s="99" t="s">
        <v>32</v>
      </c>
      <c r="D52" s="93">
        <f t="shared" si="9"/>
        <v>0</v>
      </c>
      <c r="E52" s="88"/>
      <c r="F52" s="83"/>
      <c r="G52" s="83"/>
      <c r="H52" s="83"/>
      <c r="I52" s="83"/>
      <c r="J52" s="88"/>
      <c r="K52" s="83"/>
      <c r="L52" s="82">
        <f>M52+N52+O52</f>
        <v>90000</v>
      </c>
      <c r="M52" s="83"/>
      <c r="N52" s="83"/>
      <c r="O52" s="82">
        <v>90000</v>
      </c>
      <c r="P52" s="82">
        <f>Q52+S52</f>
        <v>90000</v>
      </c>
      <c r="Q52" s="83"/>
      <c r="R52" s="83"/>
      <c r="S52" s="83">
        <v>90000</v>
      </c>
    </row>
    <row r="53" spans="1:19" ht="42" customHeight="1">
      <c r="A53" s="90" t="s">
        <v>205</v>
      </c>
      <c r="B53" s="90"/>
      <c r="C53" s="99" t="s">
        <v>32</v>
      </c>
      <c r="D53" s="93">
        <f t="shared" si="9"/>
        <v>2000</v>
      </c>
      <c r="E53" s="88"/>
      <c r="F53" s="83"/>
      <c r="G53" s="83">
        <v>2000</v>
      </c>
      <c r="H53" s="83"/>
      <c r="I53" s="83"/>
      <c r="J53" s="83"/>
      <c r="K53" s="83"/>
      <c r="L53" s="82">
        <f>M53</f>
        <v>0</v>
      </c>
      <c r="M53" s="83"/>
      <c r="N53" s="83"/>
      <c r="O53" s="82"/>
      <c r="P53" s="82">
        <f>Q53</f>
        <v>0</v>
      </c>
      <c r="Q53" s="83"/>
      <c r="R53" s="83"/>
      <c r="S53" s="83"/>
    </row>
    <row r="54" spans="1:19" ht="42" customHeight="1">
      <c r="A54" s="90" t="s">
        <v>203</v>
      </c>
      <c r="B54" s="90"/>
      <c r="C54" s="99" t="s">
        <v>202</v>
      </c>
      <c r="D54" s="93">
        <f t="shared" si="9"/>
        <v>20000</v>
      </c>
      <c r="E54" s="88"/>
      <c r="F54" s="83"/>
      <c r="G54" s="83">
        <v>20000</v>
      </c>
      <c r="H54" s="83"/>
      <c r="I54" s="83"/>
      <c r="J54" s="83"/>
      <c r="K54" s="83"/>
      <c r="L54" s="82"/>
      <c r="M54" s="83"/>
      <c r="N54" s="83"/>
      <c r="O54" s="82"/>
      <c r="P54" s="82"/>
      <c r="Q54" s="83"/>
      <c r="R54" s="83"/>
      <c r="S54" s="83"/>
    </row>
    <row r="55" spans="1:19" ht="44.25" customHeight="1">
      <c r="A55" s="90" t="s">
        <v>33</v>
      </c>
      <c r="B55" s="90"/>
      <c r="C55" s="99" t="s">
        <v>34</v>
      </c>
      <c r="D55" s="93">
        <f t="shared" si="9"/>
        <v>66934.559999999998</v>
      </c>
      <c r="E55" s="88">
        <v>66934.559999999998</v>
      </c>
      <c r="F55" s="83"/>
      <c r="G55" s="83"/>
      <c r="H55" s="83"/>
      <c r="I55" s="83"/>
      <c r="J55" s="83"/>
      <c r="K55" s="83"/>
      <c r="L55" s="82">
        <f>M55</f>
        <v>0</v>
      </c>
      <c r="M55" s="83"/>
      <c r="N55" s="83"/>
      <c r="O55" s="82"/>
      <c r="P55" s="82">
        <f>Q55</f>
        <v>0</v>
      </c>
      <c r="Q55" s="83"/>
      <c r="R55" s="83"/>
      <c r="S55" s="83"/>
    </row>
    <row r="56" spans="1:19" ht="44.25" customHeight="1">
      <c r="A56" s="90" t="s">
        <v>33</v>
      </c>
      <c r="B56" s="90"/>
      <c r="C56" s="98" t="s">
        <v>211</v>
      </c>
      <c r="D56" s="93">
        <f t="shared" si="9"/>
        <v>5000</v>
      </c>
      <c r="E56" s="88">
        <v>5000</v>
      </c>
      <c r="F56" s="83"/>
      <c r="G56" s="83"/>
      <c r="H56" s="83"/>
      <c r="I56" s="83"/>
      <c r="J56" s="83"/>
      <c r="K56" s="83"/>
      <c r="L56" s="82"/>
      <c r="M56" s="83"/>
      <c r="N56" s="83"/>
      <c r="O56" s="82"/>
      <c r="P56" s="82"/>
      <c r="Q56" s="83"/>
      <c r="R56" s="83"/>
      <c r="S56" s="83"/>
    </row>
    <row r="57" spans="1:19" ht="39.75" customHeight="1">
      <c r="A57" s="90" t="s">
        <v>45</v>
      </c>
      <c r="B57" s="90"/>
      <c r="C57" s="99" t="s">
        <v>34</v>
      </c>
      <c r="D57" s="93">
        <f t="shared" si="9"/>
        <v>0</v>
      </c>
      <c r="E57" s="88"/>
      <c r="F57" s="83"/>
      <c r="G57" s="83"/>
      <c r="H57" s="83"/>
      <c r="I57" s="83"/>
      <c r="J57" s="88"/>
      <c r="K57" s="83"/>
      <c r="L57" s="82">
        <f>M57+O57</f>
        <v>65000</v>
      </c>
      <c r="M57" s="83"/>
      <c r="N57" s="83"/>
      <c r="O57" s="82">
        <v>65000</v>
      </c>
      <c r="P57" s="82">
        <f>Q57+S57</f>
        <v>65000</v>
      </c>
      <c r="Q57" s="83"/>
      <c r="R57" s="83"/>
      <c r="S57" s="83">
        <v>65000</v>
      </c>
    </row>
    <row r="58" spans="1:19" ht="44.25" customHeight="1">
      <c r="A58" s="90" t="s">
        <v>186</v>
      </c>
      <c r="B58" s="90"/>
      <c r="C58" s="99" t="s">
        <v>185</v>
      </c>
      <c r="D58" s="93">
        <f t="shared" si="9"/>
        <v>11000</v>
      </c>
      <c r="E58" s="88">
        <v>11000</v>
      </c>
      <c r="F58" s="83"/>
      <c r="G58" s="83"/>
      <c r="H58" s="83"/>
      <c r="I58" s="83"/>
      <c r="J58" s="83"/>
      <c r="K58" s="83"/>
      <c r="L58" s="82"/>
      <c r="M58" s="83"/>
      <c r="N58" s="83"/>
      <c r="O58" s="82"/>
      <c r="P58" s="82"/>
      <c r="Q58" s="83"/>
      <c r="R58" s="83"/>
      <c r="S58" s="83"/>
    </row>
    <row r="59" spans="1:19" ht="43.5" customHeight="1">
      <c r="A59" s="90" t="s">
        <v>36</v>
      </c>
      <c r="B59" s="90"/>
      <c r="C59" s="98" t="s">
        <v>35</v>
      </c>
      <c r="D59" s="93">
        <f t="shared" ref="D59:D71" si="10">E59+G59+H59+I59+J59</f>
        <v>168255</v>
      </c>
      <c r="E59" s="88">
        <v>168255</v>
      </c>
      <c r="F59" s="83"/>
      <c r="G59" s="83"/>
      <c r="H59" s="83"/>
      <c r="I59" s="83"/>
      <c r="J59" s="83"/>
      <c r="K59" s="83"/>
      <c r="L59" s="82">
        <f t="shared" ref="L59:L79" si="11">M59</f>
        <v>100000</v>
      </c>
      <c r="M59" s="83">
        <v>100000</v>
      </c>
      <c r="N59" s="83"/>
      <c r="O59" s="82"/>
      <c r="P59" s="82">
        <f t="shared" ref="P59:P79" si="12">Q59</f>
        <v>100000</v>
      </c>
      <c r="Q59" s="83">
        <v>100000</v>
      </c>
      <c r="R59" s="83"/>
      <c r="S59" s="83"/>
    </row>
    <row r="60" spans="1:19" ht="39" customHeight="1">
      <c r="A60" s="90" t="s">
        <v>37</v>
      </c>
      <c r="B60" s="90"/>
      <c r="C60" s="99" t="s">
        <v>38</v>
      </c>
      <c r="D60" s="93">
        <f t="shared" si="10"/>
        <v>223771.31</v>
      </c>
      <c r="E60" s="88">
        <v>223771.31</v>
      </c>
      <c r="F60" s="83"/>
      <c r="G60" s="83"/>
      <c r="H60" s="83"/>
      <c r="I60" s="83"/>
      <c r="J60" s="83"/>
      <c r="K60" s="83"/>
      <c r="L60" s="82">
        <f t="shared" si="11"/>
        <v>434000</v>
      </c>
      <c r="M60" s="83">
        <v>434000</v>
      </c>
      <c r="N60" s="83"/>
      <c r="O60" s="82"/>
      <c r="P60" s="82">
        <f t="shared" si="12"/>
        <v>434000</v>
      </c>
      <c r="Q60" s="83">
        <v>434000</v>
      </c>
      <c r="R60" s="83"/>
      <c r="S60" s="83"/>
    </row>
    <row r="61" spans="1:19" ht="39" customHeight="1">
      <c r="A61" s="90" t="s">
        <v>216</v>
      </c>
      <c r="B61" s="90"/>
      <c r="C61" s="99" t="s">
        <v>231</v>
      </c>
      <c r="D61" s="93">
        <f>E61+G61+H61+I61+J61</f>
        <v>20228.689999999999</v>
      </c>
      <c r="E61" s="88">
        <v>20228.689999999999</v>
      </c>
      <c r="F61" s="83"/>
      <c r="G61" s="83"/>
      <c r="H61" s="83"/>
      <c r="I61" s="83"/>
      <c r="J61" s="83"/>
      <c r="K61" s="83"/>
      <c r="L61" s="82"/>
      <c r="M61" s="83"/>
      <c r="N61" s="83"/>
      <c r="O61" s="82"/>
      <c r="P61" s="82"/>
      <c r="Q61" s="83"/>
      <c r="R61" s="83"/>
      <c r="S61" s="83"/>
    </row>
    <row r="62" spans="1:19" ht="42" customHeight="1">
      <c r="A62" s="64" t="s">
        <v>47</v>
      </c>
      <c r="B62" s="64"/>
      <c r="C62" s="75" t="s">
        <v>38</v>
      </c>
      <c r="D62" s="81">
        <f t="shared" si="10"/>
        <v>493000</v>
      </c>
      <c r="E62" s="83"/>
      <c r="F62" s="83"/>
      <c r="G62" s="83"/>
      <c r="H62" s="83"/>
      <c r="I62" s="83"/>
      <c r="J62" s="83">
        <v>493000</v>
      </c>
      <c r="K62" s="83"/>
      <c r="L62" s="82">
        <f>M62+O62</f>
        <v>287800</v>
      </c>
      <c r="M62" s="83"/>
      <c r="N62" s="83"/>
      <c r="O62" s="82">
        <v>287800</v>
      </c>
      <c r="P62" s="82">
        <f>Q62+S62</f>
        <v>287800</v>
      </c>
      <c r="Q62" s="83"/>
      <c r="R62" s="83"/>
      <c r="S62" s="83">
        <v>287800</v>
      </c>
    </row>
    <row r="63" spans="1:19" ht="39" customHeight="1">
      <c r="A63" s="64" t="s">
        <v>206</v>
      </c>
      <c r="B63" s="64"/>
      <c r="C63" s="74" t="s">
        <v>42</v>
      </c>
      <c r="D63" s="81">
        <f t="shared" si="10"/>
        <v>21868.080000000002</v>
      </c>
      <c r="E63" s="83"/>
      <c r="F63" s="83"/>
      <c r="G63" s="83">
        <v>21868.080000000002</v>
      </c>
      <c r="H63" s="83"/>
      <c r="I63" s="83"/>
      <c r="J63" s="83"/>
      <c r="K63" s="83"/>
      <c r="L63" s="82">
        <f>M63+N63</f>
        <v>30991</v>
      </c>
      <c r="M63" s="83"/>
      <c r="N63" s="83">
        <v>30991</v>
      </c>
      <c r="O63" s="82"/>
      <c r="P63" s="82">
        <f>R63</f>
        <v>30991</v>
      </c>
      <c r="Q63" s="83"/>
      <c r="R63" s="83">
        <v>30991</v>
      </c>
      <c r="S63" s="83"/>
    </row>
    <row r="64" spans="1:19" ht="42" customHeight="1">
      <c r="A64" s="64" t="s">
        <v>57</v>
      </c>
      <c r="B64" s="64"/>
      <c r="C64" s="75" t="s">
        <v>38</v>
      </c>
      <c r="D64" s="81">
        <f t="shared" si="10"/>
        <v>3592.7</v>
      </c>
      <c r="E64" s="83"/>
      <c r="F64" s="83"/>
      <c r="G64" s="83"/>
      <c r="H64" s="83"/>
      <c r="I64" s="83"/>
      <c r="J64" s="83">
        <v>3592.7</v>
      </c>
      <c r="K64" s="83"/>
      <c r="L64" s="82">
        <f t="shared" si="11"/>
        <v>0</v>
      </c>
      <c r="M64" s="83"/>
      <c r="N64" s="83"/>
      <c r="O64" s="82"/>
      <c r="P64" s="82">
        <f t="shared" si="12"/>
        <v>0</v>
      </c>
      <c r="Q64" s="83"/>
      <c r="R64" s="83"/>
      <c r="S64" s="83"/>
    </row>
    <row r="65" spans="1:19" ht="42" customHeight="1">
      <c r="A65" s="64" t="s">
        <v>207</v>
      </c>
      <c r="B65" s="64"/>
      <c r="C65" s="75" t="s">
        <v>38</v>
      </c>
      <c r="D65" s="81">
        <f>G65</f>
        <v>185255.39</v>
      </c>
      <c r="E65" s="83"/>
      <c r="F65" s="83"/>
      <c r="G65" s="83">
        <v>185255.39</v>
      </c>
      <c r="H65" s="83"/>
      <c r="I65" s="83"/>
      <c r="J65" s="83"/>
      <c r="K65" s="83"/>
      <c r="L65" s="82"/>
      <c r="M65" s="83"/>
      <c r="N65" s="83"/>
      <c r="O65" s="82"/>
      <c r="P65" s="82"/>
      <c r="Q65" s="83"/>
      <c r="R65" s="83"/>
      <c r="S65" s="83"/>
    </row>
    <row r="66" spans="1:19" ht="60.75" customHeight="1">
      <c r="A66" s="64" t="s">
        <v>194</v>
      </c>
      <c r="B66" s="64"/>
      <c r="C66" s="75" t="s">
        <v>193</v>
      </c>
      <c r="D66" s="81">
        <f>SUM(E66+G66+J66)</f>
        <v>207000</v>
      </c>
      <c r="E66" s="83">
        <v>207000</v>
      </c>
      <c r="F66" s="83"/>
      <c r="G66" s="83"/>
      <c r="H66" s="83"/>
      <c r="I66" s="83"/>
      <c r="J66" s="83"/>
      <c r="K66" s="83"/>
      <c r="L66" s="82">
        <f>M66</f>
        <v>0</v>
      </c>
      <c r="M66" s="83"/>
      <c r="N66" s="83"/>
      <c r="O66" s="82"/>
      <c r="P66" s="82">
        <f>Q66</f>
        <v>0</v>
      </c>
      <c r="Q66" s="83"/>
      <c r="R66" s="83"/>
      <c r="S66" s="83"/>
    </row>
    <row r="67" spans="1:19" ht="60.75" customHeight="1">
      <c r="A67" s="64" t="s">
        <v>208</v>
      </c>
      <c r="B67" s="64"/>
      <c r="C67" s="75" t="s">
        <v>193</v>
      </c>
      <c r="D67" s="81">
        <f>SUM(E67+G67+J67)</f>
        <v>9000</v>
      </c>
      <c r="E67" s="83"/>
      <c r="F67" s="83"/>
      <c r="G67" s="83">
        <v>9000</v>
      </c>
      <c r="H67" s="83"/>
      <c r="I67" s="83"/>
      <c r="J67" s="83"/>
      <c r="K67" s="83"/>
      <c r="L67" s="82"/>
      <c r="M67" s="83"/>
      <c r="N67" s="83"/>
      <c r="O67" s="82"/>
      <c r="P67" s="82"/>
      <c r="Q67" s="83"/>
      <c r="R67" s="83"/>
      <c r="S67" s="83"/>
    </row>
    <row r="68" spans="1:19" ht="60.75" customHeight="1">
      <c r="A68" s="64" t="s">
        <v>200</v>
      </c>
      <c r="B68" s="64"/>
      <c r="C68" s="74" t="s">
        <v>41</v>
      </c>
      <c r="D68" s="81">
        <f>E68+G68+H68+I68+J68</f>
        <v>9000</v>
      </c>
      <c r="E68" s="83">
        <v>9000</v>
      </c>
      <c r="F68" s="83"/>
      <c r="G68" s="83"/>
      <c r="H68" s="83"/>
      <c r="I68" s="83"/>
      <c r="J68" s="83"/>
      <c r="K68" s="83"/>
      <c r="L68" s="82"/>
      <c r="M68" s="83"/>
      <c r="N68" s="83"/>
      <c r="O68" s="82"/>
      <c r="P68" s="82"/>
      <c r="Q68" s="83"/>
      <c r="R68" s="83"/>
      <c r="S68" s="83"/>
    </row>
    <row r="69" spans="1:19" ht="56.25">
      <c r="A69" s="64" t="s">
        <v>39</v>
      </c>
      <c r="B69" s="64"/>
      <c r="C69" s="74" t="s">
        <v>40</v>
      </c>
      <c r="D69" s="81">
        <f t="shared" si="10"/>
        <v>72178.77</v>
      </c>
      <c r="E69" s="88">
        <v>72178.77</v>
      </c>
      <c r="F69" s="83"/>
      <c r="G69" s="83"/>
      <c r="H69" s="83"/>
      <c r="I69" s="83"/>
      <c r="J69" s="83"/>
      <c r="K69" s="83"/>
      <c r="L69" s="82">
        <f t="shared" si="11"/>
        <v>66720</v>
      </c>
      <c r="M69" s="83">
        <v>66720</v>
      </c>
      <c r="N69" s="83"/>
      <c r="O69" s="82"/>
      <c r="P69" s="82">
        <f t="shared" si="12"/>
        <v>66720</v>
      </c>
      <c r="Q69" s="83">
        <v>66720</v>
      </c>
      <c r="R69" s="83"/>
      <c r="S69" s="83"/>
    </row>
    <row r="70" spans="1:19" ht="60.75" customHeight="1">
      <c r="A70" s="64" t="s">
        <v>210</v>
      </c>
      <c r="B70" s="64"/>
      <c r="C70" s="74" t="s">
        <v>209</v>
      </c>
      <c r="D70" s="81">
        <f>E70+G70+H70+I70+J70</f>
        <v>10000</v>
      </c>
      <c r="E70" s="83"/>
      <c r="F70" s="83"/>
      <c r="G70" s="83">
        <v>10000</v>
      </c>
      <c r="H70" s="83"/>
      <c r="I70" s="83"/>
      <c r="J70" s="83"/>
      <c r="K70" s="83"/>
      <c r="L70" s="82"/>
      <c r="M70" s="83"/>
      <c r="N70" s="83"/>
      <c r="O70" s="82"/>
      <c r="P70" s="82"/>
      <c r="Q70" s="83"/>
      <c r="R70" s="83"/>
      <c r="S70" s="83"/>
    </row>
    <row r="71" spans="1:19" ht="56.25">
      <c r="A71" s="64" t="s">
        <v>46</v>
      </c>
      <c r="B71" s="64"/>
      <c r="C71" s="74" t="s">
        <v>41</v>
      </c>
      <c r="D71" s="81">
        <f t="shared" si="10"/>
        <v>15000</v>
      </c>
      <c r="E71" s="83"/>
      <c r="F71" s="83"/>
      <c r="G71" s="83"/>
      <c r="H71" s="83"/>
      <c r="I71" s="83"/>
      <c r="J71" s="83">
        <v>15000</v>
      </c>
      <c r="K71" s="83"/>
      <c r="L71" s="82">
        <f>M71+O71</f>
        <v>15000</v>
      </c>
      <c r="M71" s="83"/>
      <c r="N71" s="83"/>
      <c r="O71" s="82">
        <v>15000</v>
      </c>
      <c r="P71" s="82">
        <f>Q71+S71</f>
        <v>15000</v>
      </c>
      <c r="Q71" s="83"/>
      <c r="R71" s="83"/>
      <c r="S71" s="83">
        <v>15000</v>
      </c>
    </row>
    <row r="72" spans="1:19" ht="38.25" customHeight="1">
      <c r="A72" s="65" t="s">
        <v>165</v>
      </c>
      <c r="B72" s="66">
        <v>300</v>
      </c>
      <c r="C72" s="76"/>
      <c r="D72" s="81">
        <f t="shared" ref="D72:D79" si="13">E72+G72+H72+I72+J72</f>
        <v>0</v>
      </c>
      <c r="E72" s="84"/>
      <c r="F72" s="84"/>
      <c r="G72" s="84"/>
      <c r="H72" s="84"/>
      <c r="I72" s="84"/>
      <c r="J72" s="84"/>
      <c r="K72" s="84"/>
      <c r="L72" s="81">
        <f t="shared" si="11"/>
        <v>0</v>
      </c>
      <c r="M72" s="84"/>
      <c r="N72" s="84"/>
      <c r="O72" s="81"/>
      <c r="P72" s="81">
        <f t="shared" si="12"/>
        <v>0</v>
      </c>
      <c r="Q72" s="84"/>
      <c r="R72" s="84"/>
      <c r="S72" s="84"/>
    </row>
    <row r="73" spans="1:19" ht="20.25" customHeight="1">
      <c r="A73" s="64" t="s">
        <v>172</v>
      </c>
      <c r="B73" s="67">
        <v>310</v>
      </c>
      <c r="C73" s="74"/>
      <c r="D73" s="81">
        <f t="shared" si="13"/>
        <v>0</v>
      </c>
      <c r="E73" s="83"/>
      <c r="F73" s="83"/>
      <c r="G73" s="83"/>
      <c r="H73" s="83"/>
      <c r="I73" s="83"/>
      <c r="J73" s="83"/>
      <c r="K73" s="83"/>
      <c r="L73" s="82">
        <f t="shared" si="11"/>
        <v>0</v>
      </c>
      <c r="M73" s="83"/>
      <c r="N73" s="83"/>
      <c r="O73" s="82"/>
      <c r="P73" s="82">
        <f t="shared" si="12"/>
        <v>0</v>
      </c>
      <c r="Q73" s="83"/>
      <c r="R73" s="83"/>
      <c r="S73" s="83"/>
    </row>
    <row r="74" spans="1:19" ht="22.5" customHeight="1">
      <c r="A74" s="64" t="s">
        <v>166</v>
      </c>
      <c r="B74" s="67">
        <v>320</v>
      </c>
      <c r="C74" s="77"/>
      <c r="D74" s="81">
        <f t="shared" si="13"/>
        <v>0</v>
      </c>
      <c r="E74" s="81"/>
      <c r="F74" s="81">
        <f>F75</f>
        <v>0</v>
      </c>
      <c r="G74" s="81"/>
      <c r="H74" s="81"/>
      <c r="I74" s="81"/>
      <c r="J74" s="81"/>
      <c r="K74" s="81"/>
      <c r="L74" s="82">
        <f t="shared" si="11"/>
        <v>0</v>
      </c>
      <c r="M74" s="81"/>
      <c r="N74" s="81"/>
      <c r="O74" s="81"/>
      <c r="P74" s="82">
        <f t="shared" si="12"/>
        <v>0</v>
      </c>
      <c r="Q74" s="81"/>
      <c r="R74" s="81"/>
      <c r="S74" s="84"/>
    </row>
    <row r="75" spans="1:19" ht="19.5" customHeight="1">
      <c r="A75" s="64" t="s">
        <v>167</v>
      </c>
      <c r="B75" s="67">
        <v>400</v>
      </c>
      <c r="C75" s="74"/>
      <c r="D75" s="81">
        <f t="shared" si="13"/>
        <v>0</v>
      </c>
      <c r="E75" s="83"/>
      <c r="F75" s="83"/>
      <c r="G75" s="83"/>
      <c r="H75" s="83"/>
      <c r="I75" s="83"/>
      <c r="J75" s="83"/>
      <c r="K75" s="83"/>
      <c r="L75" s="82">
        <f t="shared" si="11"/>
        <v>0</v>
      </c>
      <c r="M75" s="83"/>
      <c r="N75" s="83"/>
      <c r="O75" s="82"/>
      <c r="P75" s="82">
        <f t="shared" si="12"/>
        <v>0</v>
      </c>
      <c r="Q75" s="83"/>
      <c r="R75" s="83"/>
      <c r="S75" s="83"/>
    </row>
    <row r="76" spans="1:19" ht="23.25" customHeight="1">
      <c r="A76" s="64" t="s">
        <v>181</v>
      </c>
      <c r="B76" s="67">
        <v>410</v>
      </c>
      <c r="C76" s="78"/>
      <c r="D76" s="81">
        <f t="shared" si="13"/>
        <v>0</v>
      </c>
      <c r="E76" s="83"/>
      <c r="F76" s="83"/>
      <c r="G76" s="83"/>
      <c r="H76" s="83"/>
      <c r="I76" s="83"/>
      <c r="J76" s="83"/>
      <c r="K76" s="83"/>
      <c r="L76" s="82">
        <f t="shared" si="11"/>
        <v>0</v>
      </c>
      <c r="M76" s="83"/>
      <c r="N76" s="83"/>
      <c r="O76" s="81"/>
      <c r="P76" s="82">
        <f t="shared" si="12"/>
        <v>0</v>
      </c>
      <c r="Q76" s="83"/>
      <c r="R76" s="83"/>
      <c r="S76" s="83"/>
    </row>
    <row r="77" spans="1:19" ht="20.25">
      <c r="A77" s="64" t="s">
        <v>168</v>
      </c>
      <c r="B77" s="67">
        <v>420</v>
      </c>
      <c r="C77" s="79"/>
      <c r="D77" s="81">
        <f t="shared" si="13"/>
        <v>0</v>
      </c>
      <c r="E77" s="83"/>
      <c r="F77" s="83"/>
      <c r="G77" s="83"/>
      <c r="H77" s="83"/>
      <c r="I77" s="83"/>
      <c r="J77" s="83"/>
      <c r="K77" s="83"/>
      <c r="L77" s="82">
        <f t="shared" si="11"/>
        <v>0</v>
      </c>
      <c r="M77" s="83"/>
      <c r="N77" s="83"/>
      <c r="O77" s="83"/>
      <c r="P77" s="82">
        <f t="shared" si="12"/>
        <v>0</v>
      </c>
      <c r="Q77" s="83"/>
      <c r="R77" s="83"/>
      <c r="S77" s="83"/>
    </row>
    <row r="78" spans="1:19" ht="37.5" customHeight="1">
      <c r="A78" s="65" t="s">
        <v>58</v>
      </c>
      <c r="B78" s="66">
        <v>500</v>
      </c>
      <c r="C78" s="75" t="s">
        <v>59</v>
      </c>
      <c r="D78" s="81">
        <f t="shared" si="13"/>
        <v>3592.7</v>
      </c>
      <c r="E78" s="84"/>
      <c r="F78" s="84"/>
      <c r="G78" s="84"/>
      <c r="H78" s="84"/>
      <c r="I78" s="84"/>
      <c r="J78" s="84">
        <v>3592.7</v>
      </c>
      <c r="K78" s="84"/>
      <c r="L78" s="81">
        <f t="shared" si="11"/>
        <v>0</v>
      </c>
      <c r="M78" s="84"/>
      <c r="N78" s="84"/>
      <c r="O78" s="84"/>
      <c r="P78" s="81">
        <f t="shared" si="12"/>
        <v>0</v>
      </c>
      <c r="Q78" s="84"/>
      <c r="R78" s="84"/>
      <c r="S78" s="84"/>
    </row>
    <row r="79" spans="1:19" ht="20.25">
      <c r="A79" s="65" t="s">
        <v>138</v>
      </c>
      <c r="B79" s="66">
        <v>600</v>
      </c>
      <c r="C79" s="73"/>
      <c r="D79" s="81">
        <f t="shared" si="13"/>
        <v>0</v>
      </c>
      <c r="E79" s="84">
        <f t="shared" ref="E79:K79" si="14">E78+E9-E18</f>
        <v>0</v>
      </c>
      <c r="F79" s="84" t="e">
        <f t="shared" si="14"/>
        <v>#REF!</v>
      </c>
      <c r="G79" s="84">
        <f t="shared" si="14"/>
        <v>0</v>
      </c>
      <c r="H79" s="84">
        <f t="shared" si="14"/>
        <v>0</v>
      </c>
      <c r="I79" s="84">
        <f t="shared" si="14"/>
        <v>0</v>
      </c>
      <c r="J79" s="84">
        <f t="shared" si="14"/>
        <v>0</v>
      </c>
      <c r="K79" s="84">
        <f t="shared" si="14"/>
        <v>0</v>
      </c>
      <c r="L79" s="81">
        <f t="shared" si="11"/>
        <v>0</v>
      </c>
      <c r="M79" s="84">
        <f>M78+M9-M18</f>
        <v>0</v>
      </c>
      <c r="N79" s="84"/>
      <c r="O79" s="84">
        <f>O78+O9-O18</f>
        <v>0</v>
      </c>
      <c r="P79" s="81">
        <f t="shared" si="12"/>
        <v>0</v>
      </c>
      <c r="Q79" s="84">
        <f>Q78+Q9-Q18</f>
        <v>0</v>
      </c>
      <c r="R79" s="84"/>
      <c r="S79" s="84">
        <f>S78+S9-S18</f>
        <v>0</v>
      </c>
    </row>
  </sheetData>
  <mergeCells count="23">
    <mergeCell ref="B2:G2"/>
    <mergeCell ref="A4:A7"/>
    <mergeCell ref="B4:B7"/>
    <mergeCell ref="C4:C7"/>
    <mergeCell ref="D5:D7"/>
    <mergeCell ref="E6:E7"/>
    <mergeCell ref="E5:K5"/>
    <mergeCell ref="R6:R7"/>
    <mergeCell ref="S6:S7"/>
    <mergeCell ref="D4:S4"/>
    <mergeCell ref="Q5:S5"/>
    <mergeCell ref="L5:L7"/>
    <mergeCell ref="M6:M7"/>
    <mergeCell ref="P5:P7"/>
    <mergeCell ref="M5:O5"/>
    <mergeCell ref="O6:O7"/>
    <mergeCell ref="N6:N7"/>
    <mergeCell ref="Q6:Q7"/>
    <mergeCell ref="H6:H7"/>
    <mergeCell ref="F6:F7"/>
    <mergeCell ref="I6:I7"/>
    <mergeCell ref="J6:K6"/>
    <mergeCell ref="G6:G7"/>
  </mergeCells>
  <phoneticPr fontId="0" type="noConversion"/>
  <pageMargins left="0.19685039370078741" right="0.19685039370078741" top="0.74803149606299213" bottom="0.19685039370078741" header="0.31496062992125984" footer="0.31496062992125984"/>
  <pageSetup paperSize="9" scale="51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opLeftCell="A4" workbookViewId="0">
      <selection activeCell="D11" sqref="D11"/>
    </sheetView>
  </sheetViews>
  <sheetFormatPr defaultRowHeight="12.75" customHeight="1"/>
  <cols>
    <col min="1" max="1" width="18.5703125" customWidth="1"/>
    <col min="2" max="2" width="7.7109375" customWidth="1"/>
    <col min="3" max="3" width="8.28515625" customWidth="1"/>
    <col min="4" max="4" width="15.85546875" customWidth="1"/>
    <col min="5" max="5" width="16.140625" customWidth="1"/>
    <col min="6" max="6" width="15.85546875" customWidth="1"/>
    <col min="7" max="7" width="16.140625" customWidth="1"/>
    <col min="8" max="8" width="14.7109375" customWidth="1"/>
    <col min="9" max="9" width="14.85546875" customWidth="1"/>
    <col min="10" max="10" width="15.28515625" customWidth="1"/>
    <col min="11" max="11" width="13.85546875" customWidth="1"/>
    <col min="12" max="12" width="13.42578125" customWidth="1"/>
  </cols>
  <sheetData>
    <row r="1" spans="1:12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17" t="s">
        <v>126</v>
      </c>
    </row>
    <row r="2" spans="1:12" ht="26.25" customHeight="1">
      <c r="A2" s="154" t="s">
        <v>125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2" ht="14.25" customHeight="1">
      <c r="A3" s="130" t="s">
        <v>174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2" ht="23.25" customHeight="1">
      <c r="A4" s="2"/>
      <c r="B4" s="2"/>
      <c r="C4" s="2"/>
      <c r="D4" s="2"/>
      <c r="E4" s="2" t="s">
        <v>233</v>
      </c>
      <c r="F4" s="2"/>
      <c r="G4" s="2"/>
      <c r="H4" s="2"/>
      <c r="I4" s="2"/>
      <c r="J4" s="2"/>
      <c r="K4" s="2"/>
      <c r="L4" s="2"/>
    </row>
    <row r="5" spans="1:12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45.6" customHeight="1">
      <c r="A6" s="155" t="s">
        <v>96</v>
      </c>
      <c r="B6" s="155" t="s">
        <v>113</v>
      </c>
      <c r="C6" s="155" t="s">
        <v>127</v>
      </c>
      <c r="D6" s="162" t="s">
        <v>128</v>
      </c>
      <c r="E6" s="163"/>
      <c r="F6" s="163"/>
      <c r="G6" s="163"/>
      <c r="H6" s="163"/>
      <c r="I6" s="163"/>
      <c r="J6" s="163"/>
      <c r="K6" s="163"/>
      <c r="L6" s="164"/>
    </row>
    <row r="7" spans="1:12" ht="13.15" customHeight="1">
      <c r="A7" s="155"/>
      <c r="B7" s="155"/>
      <c r="C7" s="155"/>
      <c r="D7" s="156" t="s">
        <v>129</v>
      </c>
      <c r="E7" s="157"/>
      <c r="F7" s="158"/>
      <c r="G7" s="162" t="s">
        <v>117</v>
      </c>
      <c r="H7" s="163"/>
      <c r="I7" s="163"/>
      <c r="J7" s="163"/>
      <c r="K7" s="163"/>
      <c r="L7" s="164"/>
    </row>
    <row r="8" spans="1:12" ht="78" customHeight="1">
      <c r="A8" s="155"/>
      <c r="B8" s="155"/>
      <c r="C8" s="155"/>
      <c r="D8" s="159"/>
      <c r="E8" s="160"/>
      <c r="F8" s="161"/>
      <c r="G8" s="162" t="s">
        <v>130</v>
      </c>
      <c r="H8" s="163"/>
      <c r="I8" s="164"/>
      <c r="J8" s="162" t="s">
        <v>131</v>
      </c>
      <c r="K8" s="163"/>
      <c r="L8" s="164"/>
    </row>
    <row r="9" spans="1:12" ht="52.9" customHeight="1">
      <c r="A9" s="155"/>
      <c r="B9" s="155"/>
      <c r="C9" s="155"/>
      <c r="D9" s="4" t="s">
        <v>175</v>
      </c>
      <c r="E9" s="4" t="s">
        <v>176</v>
      </c>
      <c r="F9" s="4" t="s">
        <v>177</v>
      </c>
      <c r="G9" s="4" t="s">
        <v>175</v>
      </c>
      <c r="H9" s="4" t="s">
        <v>176</v>
      </c>
      <c r="I9" s="4" t="s">
        <v>177</v>
      </c>
      <c r="J9" s="4" t="s">
        <v>175</v>
      </c>
      <c r="K9" s="4" t="s">
        <v>176</v>
      </c>
      <c r="L9" s="4" t="s">
        <v>177</v>
      </c>
    </row>
    <row r="10" spans="1:12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</row>
    <row r="11" spans="1:12" ht="70.5" customHeight="1">
      <c r="A11" s="27" t="s">
        <v>155</v>
      </c>
      <c r="B11" s="69" t="s">
        <v>179</v>
      </c>
      <c r="C11" s="30" t="s">
        <v>178</v>
      </c>
      <c r="D11" s="85">
        <f t="shared" ref="D11:I11" si="0">SUM(D16+D12)</f>
        <v>2907093.5300000003</v>
      </c>
      <c r="E11" s="85">
        <f t="shared" si="0"/>
        <v>2723611</v>
      </c>
      <c r="F11" s="85">
        <f t="shared" si="0"/>
        <v>2723611</v>
      </c>
      <c r="G11" s="85">
        <f t="shared" si="0"/>
        <v>2907093.5300000003</v>
      </c>
      <c r="H11" s="85">
        <f t="shared" si="0"/>
        <v>2723611</v>
      </c>
      <c r="I11" s="85">
        <f t="shared" si="0"/>
        <v>2723611</v>
      </c>
      <c r="J11" s="86"/>
      <c r="K11" s="24"/>
      <c r="L11" s="24"/>
    </row>
    <row r="12" spans="1:12" ht="72.75" customHeight="1">
      <c r="A12" s="28" t="s">
        <v>156</v>
      </c>
      <c r="B12" s="70">
        <v>1001</v>
      </c>
      <c r="C12" s="29" t="s">
        <v>178</v>
      </c>
      <c r="D12" s="85">
        <f t="shared" ref="D12:I12" si="1">SUM(D13:D15)</f>
        <v>1986118.05</v>
      </c>
      <c r="E12" s="85">
        <f t="shared" si="1"/>
        <v>408702.34</v>
      </c>
      <c r="F12" s="85">
        <f t="shared" si="1"/>
        <v>408702.34</v>
      </c>
      <c r="G12" s="85">
        <f t="shared" si="1"/>
        <v>1986118.05</v>
      </c>
      <c r="H12" s="85">
        <f t="shared" si="1"/>
        <v>408702.34</v>
      </c>
      <c r="I12" s="85">
        <f t="shared" si="1"/>
        <v>408702.34</v>
      </c>
      <c r="J12" s="86"/>
      <c r="K12" s="24"/>
      <c r="L12" s="24"/>
    </row>
    <row r="13" spans="1:12" ht="16.5" customHeight="1">
      <c r="A13" s="28"/>
      <c r="B13" s="70"/>
      <c r="C13" s="29">
        <v>2018</v>
      </c>
      <c r="D13" s="87">
        <v>1986118.05</v>
      </c>
      <c r="E13" s="87"/>
      <c r="F13" s="87"/>
      <c r="G13" s="87">
        <f>SUM(D13)</f>
        <v>1986118.05</v>
      </c>
      <c r="H13" s="87"/>
      <c r="I13" s="87"/>
      <c r="J13" s="86"/>
      <c r="K13" s="24"/>
      <c r="L13" s="24"/>
    </row>
    <row r="14" spans="1:12" ht="15.75" customHeight="1">
      <c r="A14" s="28"/>
      <c r="B14" s="70"/>
      <c r="C14" s="29">
        <v>2019</v>
      </c>
      <c r="D14" s="87"/>
      <c r="E14" s="87">
        <v>408702.34</v>
      </c>
      <c r="F14" s="87"/>
      <c r="G14" s="87"/>
      <c r="H14" s="87">
        <f>SUM(E14)</f>
        <v>408702.34</v>
      </c>
      <c r="I14" s="87"/>
      <c r="J14" s="86"/>
      <c r="K14" s="24"/>
      <c r="L14" s="24"/>
    </row>
    <row r="15" spans="1:12" ht="15.75" customHeight="1">
      <c r="A15" s="28"/>
      <c r="B15" s="70"/>
      <c r="C15" s="29">
        <v>2020</v>
      </c>
      <c r="D15" s="87"/>
      <c r="E15" s="87"/>
      <c r="F15" s="87">
        <v>408702.34</v>
      </c>
      <c r="G15" s="87"/>
      <c r="H15" s="87"/>
      <c r="I15" s="87">
        <f>SUM(F15)</f>
        <v>408702.34</v>
      </c>
      <c r="J15" s="86"/>
      <c r="K15" s="24"/>
      <c r="L15" s="24"/>
    </row>
    <row r="16" spans="1:12" ht="43.5" customHeight="1">
      <c r="A16" s="28" t="s">
        <v>157</v>
      </c>
      <c r="B16" s="69" t="s">
        <v>180</v>
      </c>
      <c r="C16" s="29" t="s">
        <v>178</v>
      </c>
      <c r="D16" s="85">
        <f t="shared" ref="D16:I16" si="2">SUM(D17:D19)</f>
        <v>920975.48</v>
      </c>
      <c r="E16" s="85">
        <f t="shared" si="2"/>
        <v>2314908.66</v>
      </c>
      <c r="F16" s="85">
        <f t="shared" si="2"/>
        <v>2314908.66</v>
      </c>
      <c r="G16" s="85">
        <f t="shared" si="2"/>
        <v>920975.48</v>
      </c>
      <c r="H16" s="85">
        <f t="shared" si="2"/>
        <v>2314908.66</v>
      </c>
      <c r="I16" s="85">
        <f t="shared" si="2"/>
        <v>2314908.66</v>
      </c>
      <c r="J16" s="86"/>
      <c r="K16" s="24"/>
      <c r="L16" s="24"/>
    </row>
    <row r="17" spans="1:12" ht="16.5" customHeight="1">
      <c r="A17" s="24"/>
      <c r="B17" s="24"/>
      <c r="C17" s="57">
        <v>2019</v>
      </c>
      <c r="D17" s="87">
        <v>920975.48</v>
      </c>
      <c r="E17" s="87"/>
      <c r="F17" s="87"/>
      <c r="G17" s="87">
        <f>SUM(D17)</f>
        <v>920975.48</v>
      </c>
      <c r="H17" s="87"/>
      <c r="I17" s="87"/>
      <c r="J17" s="86"/>
      <c r="K17" s="24"/>
      <c r="L17" s="24"/>
    </row>
    <row r="18" spans="1:12" ht="12.75" customHeight="1">
      <c r="A18" s="24"/>
      <c r="B18" s="24"/>
      <c r="C18" s="57">
        <v>2020</v>
      </c>
      <c r="D18" s="87"/>
      <c r="E18" s="87">
        <v>2314908.66</v>
      </c>
      <c r="F18" s="87"/>
      <c r="G18" s="87"/>
      <c r="H18" s="87">
        <f>SUM(E18)</f>
        <v>2314908.66</v>
      </c>
      <c r="I18" s="87"/>
      <c r="J18" s="86"/>
      <c r="K18" s="24"/>
      <c r="L18" s="24"/>
    </row>
    <row r="19" spans="1:12" ht="12.75" customHeight="1">
      <c r="A19" s="24"/>
      <c r="B19" s="24"/>
      <c r="C19" s="57">
        <v>2021</v>
      </c>
      <c r="D19" s="87"/>
      <c r="E19" s="87"/>
      <c r="F19" s="87">
        <v>2314908.66</v>
      </c>
      <c r="G19" s="87"/>
      <c r="H19" s="87"/>
      <c r="I19" s="87">
        <f>SUM(F19)</f>
        <v>2314908.66</v>
      </c>
      <c r="J19" s="86"/>
      <c r="K19" s="24"/>
      <c r="L19" s="24"/>
    </row>
  </sheetData>
  <mergeCells count="10">
    <mergeCell ref="A2:J2"/>
    <mergeCell ref="A3:J3"/>
    <mergeCell ref="A6:A9"/>
    <mergeCell ref="B6:B9"/>
    <mergeCell ref="C6:C9"/>
    <mergeCell ref="D7:F8"/>
    <mergeCell ref="G8:I8"/>
    <mergeCell ref="J8:L8"/>
    <mergeCell ref="G7:L7"/>
    <mergeCell ref="D6:L6"/>
  </mergeCells>
  <phoneticPr fontId="0" type="noConversion"/>
  <pageMargins left="0.7" right="0.7" top="0.75" bottom="0.75" header="0.3" footer="0.3"/>
  <pageSetup paperSize="9" scale="78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workbookViewId="0">
      <selection activeCell="C20" sqref="C20"/>
    </sheetView>
  </sheetViews>
  <sheetFormatPr defaultRowHeight="12.75" customHeight="1"/>
  <cols>
    <col min="1" max="1" width="37.7109375" customWidth="1"/>
    <col min="2" max="2" width="17.42578125" customWidth="1"/>
    <col min="3" max="3" width="29.42578125" customWidth="1"/>
  </cols>
  <sheetData>
    <row r="1" spans="1:3" ht="12.75" customHeight="1">
      <c r="A1" s="2"/>
      <c r="B1" s="2"/>
      <c r="C1" s="3" t="s">
        <v>132</v>
      </c>
    </row>
    <row r="2" spans="1:3" ht="14.25" customHeight="1">
      <c r="A2" s="130" t="s">
        <v>133</v>
      </c>
      <c r="B2" s="130"/>
      <c r="C2" s="130"/>
    </row>
    <row r="3" spans="1:3" ht="14.25" customHeight="1">
      <c r="A3" s="130" t="s">
        <v>74</v>
      </c>
      <c r="B3" s="130"/>
      <c r="C3" s="130"/>
    </row>
    <row r="4" spans="1:3" ht="14.25" customHeight="1">
      <c r="A4" s="130"/>
      <c r="B4" s="130"/>
      <c r="C4" s="130"/>
    </row>
    <row r="5" spans="1:3" ht="14.25" customHeight="1">
      <c r="A5" s="130" t="s">
        <v>134</v>
      </c>
      <c r="B5" s="130"/>
      <c r="C5" s="130"/>
    </row>
    <row r="6" spans="1:3" ht="12.75" customHeight="1">
      <c r="A6" s="166"/>
      <c r="B6" s="166"/>
      <c r="C6" s="166"/>
    </row>
    <row r="7" spans="1:3" ht="25.5" customHeight="1">
      <c r="A7" s="4" t="s">
        <v>96</v>
      </c>
      <c r="B7" s="4" t="s">
        <v>113</v>
      </c>
      <c r="C7" s="4" t="s">
        <v>135</v>
      </c>
    </row>
    <row r="8" spans="1:3" ht="12.75" customHeight="1">
      <c r="A8" s="4">
        <v>1</v>
      </c>
      <c r="B8" s="4">
        <v>2</v>
      </c>
      <c r="C8" s="4">
        <v>3</v>
      </c>
    </row>
    <row r="9" spans="1:3" ht="12.75" customHeight="1">
      <c r="A9" s="6" t="s">
        <v>136</v>
      </c>
      <c r="B9" s="10" t="s">
        <v>137</v>
      </c>
      <c r="C9" s="8">
        <v>0</v>
      </c>
    </row>
    <row r="10" spans="1:3" ht="12.75" customHeight="1">
      <c r="A10" s="6" t="s">
        <v>138</v>
      </c>
      <c r="B10" s="10" t="s">
        <v>139</v>
      </c>
      <c r="C10" s="8">
        <v>0</v>
      </c>
    </row>
    <row r="11" spans="1:3" ht="12.75" customHeight="1">
      <c r="A11" s="6" t="s">
        <v>140</v>
      </c>
      <c r="B11" s="10" t="s">
        <v>141</v>
      </c>
      <c r="C11" s="8">
        <v>0</v>
      </c>
    </row>
    <row r="12" spans="1:3" ht="12.75" customHeight="1">
      <c r="A12" s="6" t="s">
        <v>142</v>
      </c>
      <c r="B12" s="10" t="s">
        <v>143</v>
      </c>
      <c r="C12" s="8">
        <v>0</v>
      </c>
    </row>
    <row r="13" spans="1:3" ht="12.75" customHeight="1">
      <c r="A13" s="11"/>
      <c r="B13" s="12"/>
      <c r="C13" s="13"/>
    </row>
    <row r="14" spans="1:3" ht="12.75" customHeight="1">
      <c r="A14" s="14"/>
      <c r="B14" s="15"/>
      <c r="C14" s="3" t="s">
        <v>144</v>
      </c>
    </row>
    <row r="15" spans="1:3" ht="14.25" customHeight="1">
      <c r="A15" s="165" t="s">
        <v>145</v>
      </c>
      <c r="B15" s="165"/>
    </row>
    <row r="16" spans="1:3" ht="12.75" customHeight="1">
      <c r="A16" s="9"/>
      <c r="B16" s="9"/>
    </row>
    <row r="17" spans="1:3" ht="12.75" customHeight="1">
      <c r="A17" s="4" t="s">
        <v>96</v>
      </c>
      <c r="B17" s="4" t="s">
        <v>113</v>
      </c>
      <c r="C17" s="4" t="s">
        <v>146</v>
      </c>
    </row>
    <row r="18" spans="1:3" ht="12.75" customHeight="1">
      <c r="A18" s="4">
        <v>1</v>
      </c>
      <c r="B18" s="4">
        <v>2</v>
      </c>
      <c r="C18" s="4">
        <v>3</v>
      </c>
    </row>
    <row r="19" spans="1:3" ht="12.75" customHeight="1">
      <c r="A19" s="6" t="s">
        <v>147</v>
      </c>
      <c r="B19" s="10" t="s">
        <v>137</v>
      </c>
      <c r="C19" s="7"/>
    </row>
    <row r="20" spans="1:3" ht="63.75" customHeight="1">
      <c r="A20" s="6" t="s">
        <v>148</v>
      </c>
      <c r="B20" s="10" t="s">
        <v>139</v>
      </c>
      <c r="C20" s="7"/>
    </row>
    <row r="21" spans="1:3" ht="25.5" customHeight="1">
      <c r="A21" s="6" t="s">
        <v>149</v>
      </c>
      <c r="B21" s="10" t="s">
        <v>141</v>
      </c>
      <c r="C21" s="7"/>
    </row>
    <row r="22" spans="1:3" ht="12.75" customHeight="1">
      <c r="A22" s="11"/>
      <c r="B22" s="16"/>
      <c r="C22" s="1"/>
    </row>
    <row r="24" spans="1:3" ht="12.75" customHeight="1">
      <c r="A24" s="26" t="s">
        <v>154</v>
      </c>
      <c r="B24" s="71" t="s">
        <v>50</v>
      </c>
      <c r="C24" s="26"/>
    </row>
    <row r="25" spans="1:3" ht="12.75" customHeight="1">
      <c r="B25" s="72" t="s">
        <v>1</v>
      </c>
    </row>
    <row r="26" spans="1:3" ht="12.75" customHeight="1">
      <c r="A26" s="26" t="s">
        <v>187</v>
      </c>
      <c r="B26" s="71" t="s">
        <v>182</v>
      </c>
      <c r="C26" s="26"/>
    </row>
    <row r="27" spans="1:3" ht="12.75" customHeight="1">
      <c r="B27" s="72" t="s">
        <v>1</v>
      </c>
    </row>
  </sheetData>
  <mergeCells count="6">
    <mergeCell ref="A15:B15"/>
    <mergeCell ref="A2:C2"/>
    <mergeCell ref="A3:C3"/>
    <mergeCell ref="A4:C4"/>
    <mergeCell ref="A5:C5"/>
    <mergeCell ref="A6:C6"/>
  </mergeCells>
  <phoneticPr fontId="0" type="noConversion"/>
  <pageMargins left="0.7" right="0.7" top="0.75" bottom="0.75" header="0.3" footer="0.3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ФХД (стр.1)</vt:lpstr>
      <vt:lpstr>ФХД (стр.2)</vt:lpstr>
      <vt:lpstr>ФХД (стр.3-4)</vt:lpstr>
      <vt:lpstr>ФХД (стр.5)</vt:lpstr>
      <vt:lpstr>ФХД (стр.6)</vt:lpstr>
      <vt:lpstr>'ФХД (стр.1)'!IS_DOCUMENT</vt:lpstr>
      <vt:lpstr>'ФХД (стр.2)'!IS_DOCUMENT</vt:lpstr>
      <vt:lpstr>'ФХД (стр.3-4)'!IS_DOCUMENT</vt:lpstr>
      <vt:lpstr>'ФХД (стр.5)'!IS_DOCUMENT</vt:lpstr>
      <vt:lpstr>'ФХД (стр.6)'!IS_DOCUMENT</vt:lpstr>
      <vt:lpstr>'ФХД (стр.1)'!LAST_CELL</vt:lpstr>
      <vt:lpstr>'ФХД (стр.2)'!LAST_CELL</vt:lpstr>
      <vt:lpstr>'ФХД (стр.3-4)'!LAST_CELL</vt:lpstr>
      <vt:lpstr>'ФХД (стр.5)'!LAST_CELL</vt:lpstr>
      <vt:lpstr>'ФХД (стр.6)'!LAST_CELL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budget_2</dc:creator>
  <dc:description>POI HSSF rep:2.43.0.54</dc:description>
  <cp:lastModifiedBy>1</cp:lastModifiedBy>
  <cp:lastPrinted>2019-12-26T13:15:12Z</cp:lastPrinted>
  <dcterms:created xsi:type="dcterms:W3CDTF">2017-12-11T08:25:55Z</dcterms:created>
  <dcterms:modified xsi:type="dcterms:W3CDTF">2019-12-26T13:16:15Z</dcterms:modified>
</cp:coreProperties>
</file>